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16" yWindow="1080" windowWidth="11280" windowHeight="6230" tabRatio="603" activeTab="3"/>
  </bookViews>
  <sheets>
    <sheet name="ЗОШ 15-16" sheetId="1" r:id="rId1"/>
    <sheet name="дод 2" sheetId="2" r:id="rId2"/>
    <sheet name="дод 3" sheetId="3" r:id="rId3"/>
    <sheet name="ДДЗ 15-16" sheetId="4" r:id="rId4"/>
    <sheet name="Дод шт.од." sheetId="5" r:id="rId5"/>
  </sheets>
  <definedNames/>
  <calcPr fullCalcOnLoad="1"/>
</workbook>
</file>

<file path=xl/sharedStrings.xml><?xml version="1.0" encoding="utf-8"?>
<sst xmlns="http://schemas.openxmlformats.org/spreadsheetml/2006/main" count="362" uniqueCount="235">
  <si>
    <t>від                №</t>
  </si>
  <si>
    <t xml:space="preserve">№ </t>
  </si>
  <si>
    <t xml:space="preserve">1 клас </t>
  </si>
  <si>
    <t xml:space="preserve">   1 кл. </t>
  </si>
  <si>
    <t xml:space="preserve">  2 клас</t>
  </si>
  <si>
    <t xml:space="preserve">  3 клас</t>
  </si>
  <si>
    <t xml:space="preserve">   всього</t>
  </si>
  <si>
    <t xml:space="preserve"> 5 клас</t>
  </si>
  <si>
    <t xml:space="preserve">  6 клас</t>
  </si>
  <si>
    <t xml:space="preserve">    7 клас</t>
  </si>
  <si>
    <t xml:space="preserve">  8 клас</t>
  </si>
  <si>
    <t xml:space="preserve">   9 клас</t>
  </si>
  <si>
    <t xml:space="preserve"> всього </t>
  </si>
  <si>
    <t xml:space="preserve"> 10 клас</t>
  </si>
  <si>
    <t xml:space="preserve"> 11 клас</t>
  </si>
  <si>
    <t xml:space="preserve">  Разом</t>
  </si>
  <si>
    <t xml:space="preserve"> п/п</t>
  </si>
  <si>
    <t>Школи</t>
  </si>
  <si>
    <t xml:space="preserve">   школа</t>
  </si>
  <si>
    <t>клас</t>
  </si>
  <si>
    <t>учні</t>
  </si>
  <si>
    <t xml:space="preserve"> 1 - 4 класи</t>
  </si>
  <si>
    <t>Фінансуються з міського бюджету</t>
  </si>
  <si>
    <t>ЗОШ №1</t>
  </si>
  <si>
    <t>НВК №2</t>
  </si>
  <si>
    <t>ЗОШ №3</t>
  </si>
  <si>
    <t>ЗОШ №6</t>
  </si>
  <si>
    <t>Гімназія</t>
  </si>
  <si>
    <t>Дніпр.ЗОШ</t>
  </si>
  <si>
    <t>Масл.ЗОШ</t>
  </si>
  <si>
    <t>Топол.НШ</t>
  </si>
  <si>
    <t>без всош</t>
  </si>
  <si>
    <t>Разом</t>
  </si>
  <si>
    <t>Керуючий справами виконкому</t>
  </si>
  <si>
    <t>Полегенько В.М.</t>
  </si>
  <si>
    <t>кіль-</t>
  </si>
  <si>
    <t>1-4 кл</t>
  </si>
  <si>
    <t xml:space="preserve">     5- 9 кл</t>
  </si>
  <si>
    <t xml:space="preserve">        Всього</t>
  </si>
  <si>
    <t>кість</t>
  </si>
  <si>
    <t>у т.ч. в</t>
  </si>
  <si>
    <t>шкіл</t>
  </si>
  <si>
    <t>класи</t>
  </si>
  <si>
    <t>ДДЗ</t>
  </si>
  <si>
    <t xml:space="preserve">фінансуються </t>
  </si>
  <si>
    <t>з міського</t>
  </si>
  <si>
    <t>бюджету</t>
  </si>
  <si>
    <t>в т.ч.</t>
  </si>
  <si>
    <t>початкових</t>
  </si>
  <si>
    <t>Неповних</t>
  </si>
  <si>
    <t>середніх</t>
  </si>
  <si>
    <t>Гімназичних</t>
  </si>
  <si>
    <t>класів</t>
  </si>
  <si>
    <t>Ліцейних класів</t>
  </si>
  <si>
    <t>Школа-</t>
  </si>
  <si>
    <t>інтернат № 1</t>
  </si>
  <si>
    <t>Допоміжна</t>
  </si>
  <si>
    <t>школа-інтернат</t>
  </si>
  <si>
    <t>Всього по місту</t>
  </si>
  <si>
    <t>Заклади</t>
  </si>
  <si>
    <t>Гуманітарні</t>
  </si>
  <si>
    <t>Іноземна</t>
  </si>
  <si>
    <t>Математика</t>
  </si>
  <si>
    <t xml:space="preserve">   Інші</t>
  </si>
  <si>
    <t>мова</t>
  </si>
  <si>
    <t>інформатика</t>
  </si>
  <si>
    <t>ЗОШ № 1</t>
  </si>
  <si>
    <t>НВК № 2</t>
  </si>
  <si>
    <t>ЗОШ № 3</t>
  </si>
  <si>
    <t>-</t>
  </si>
  <si>
    <t>ЗОШ № 4</t>
  </si>
  <si>
    <t>ЗОШ № 6</t>
  </si>
  <si>
    <t>ЗОШ № 8</t>
  </si>
  <si>
    <t xml:space="preserve">Гімназія </t>
  </si>
  <si>
    <t>ЗОШ № 10</t>
  </si>
  <si>
    <t>Ліцей</t>
  </si>
  <si>
    <t>Всього</t>
  </si>
  <si>
    <t>В.М. Полегенько</t>
  </si>
  <si>
    <t xml:space="preserve"> </t>
  </si>
  <si>
    <t>Дошкільні</t>
  </si>
  <si>
    <t xml:space="preserve">     Всього</t>
  </si>
  <si>
    <t>садов.груп</t>
  </si>
  <si>
    <t>ясел.груп</t>
  </si>
  <si>
    <t>с</t>
  </si>
  <si>
    <t>а</t>
  </si>
  <si>
    <t>д</t>
  </si>
  <si>
    <t>я с л а</t>
  </si>
  <si>
    <t>установи</t>
  </si>
  <si>
    <t>10,5 год</t>
  </si>
  <si>
    <t>24 год</t>
  </si>
  <si>
    <t>10,5   год</t>
  </si>
  <si>
    <t>12 год</t>
  </si>
  <si>
    <t xml:space="preserve">  10,5 год</t>
  </si>
  <si>
    <t>різновікові</t>
  </si>
  <si>
    <t xml:space="preserve">     спец</t>
  </si>
  <si>
    <t xml:space="preserve"> санатор.</t>
  </si>
  <si>
    <t xml:space="preserve">   12 год</t>
  </si>
  <si>
    <t>різновік.</t>
  </si>
  <si>
    <t xml:space="preserve"> спец</t>
  </si>
  <si>
    <t xml:space="preserve"> 24 год</t>
  </si>
  <si>
    <t>санатор.</t>
  </si>
  <si>
    <t>груп</t>
  </si>
  <si>
    <t>дітей</t>
  </si>
  <si>
    <t>яс 15</t>
  </si>
  <si>
    <t>яс 16</t>
  </si>
  <si>
    <t>яс 18</t>
  </si>
  <si>
    <t>Фінансуються з бюджету Дніпрянської селищної ради</t>
  </si>
  <si>
    <t xml:space="preserve">всього по </t>
  </si>
  <si>
    <t>м.Таврійськ</t>
  </si>
  <si>
    <t>яс с.Райське</t>
  </si>
  <si>
    <t>яс с.Тополівка</t>
  </si>
  <si>
    <t>всього по</t>
  </si>
  <si>
    <t>суються з місцевого бюджету</t>
  </si>
  <si>
    <t>№</t>
  </si>
  <si>
    <t>Маслівська ЗОШ</t>
  </si>
  <si>
    <t>БДТ</t>
  </si>
  <si>
    <t>СЮТ</t>
  </si>
  <si>
    <t>СЮТур</t>
  </si>
  <si>
    <t>СЮН</t>
  </si>
  <si>
    <t>ДС № 1</t>
  </si>
  <si>
    <t xml:space="preserve">ЯС № 1 </t>
  </si>
  <si>
    <t>ЯС № 2</t>
  </si>
  <si>
    <t>ЯС № 3</t>
  </si>
  <si>
    <t>ЯС № 4</t>
  </si>
  <si>
    <t>ЯС № 5</t>
  </si>
  <si>
    <t>ЯС № 6</t>
  </si>
  <si>
    <t>ЯС № 7</t>
  </si>
  <si>
    <t>ЯС № 8</t>
  </si>
  <si>
    <t>ЯС № 9</t>
  </si>
  <si>
    <t>ЯС № 11</t>
  </si>
  <si>
    <t>ЯС № 15</t>
  </si>
  <si>
    <t>ЯС № 18</t>
  </si>
  <si>
    <t>Начальник міськво</t>
  </si>
  <si>
    <t>директор</t>
  </si>
  <si>
    <t>заст.дир</t>
  </si>
  <si>
    <t>2003-04рр</t>
  </si>
  <si>
    <t>2004-2005</t>
  </si>
  <si>
    <t>заст.дирАГЧ</t>
  </si>
  <si>
    <t>завгосп</t>
  </si>
  <si>
    <t>педагог-орган</t>
  </si>
  <si>
    <t>секретар-друкарка</t>
  </si>
  <si>
    <t>зав.бібліот</t>
  </si>
  <si>
    <t>лаборант</t>
  </si>
  <si>
    <t>робітник</t>
  </si>
  <si>
    <t>кервник гуртка</t>
  </si>
  <si>
    <t>бібліотекар</t>
  </si>
  <si>
    <t>.-0,5 кер.гурт</t>
  </si>
  <si>
    <t>лаб-0,5,кер.гур-0,5</t>
  </si>
  <si>
    <t>біб-0,5,кер.гур-0,5</t>
  </si>
  <si>
    <t>пед-орг-1,лаб-0,5</t>
  </si>
  <si>
    <t>бібл-0,5,роб-0,5</t>
  </si>
  <si>
    <t>ЦБ</t>
  </si>
  <si>
    <t>О.О. Якубова</t>
  </si>
  <si>
    <t>ДОДАТКОВІ   ШТАТНІ     ОДИНИЦІ</t>
  </si>
  <si>
    <t>міського  голови</t>
  </si>
  <si>
    <t>міського голови</t>
  </si>
  <si>
    <t>ЗАТВЕРДЖЕНО</t>
  </si>
  <si>
    <t xml:space="preserve"> рішення виконкому</t>
  </si>
  <si>
    <t>О.О Якубова</t>
  </si>
  <si>
    <t>ДЮСШ</t>
  </si>
  <si>
    <t>очні класи</t>
  </si>
  <si>
    <t>заочні класи</t>
  </si>
  <si>
    <t>санатор</t>
  </si>
  <si>
    <t>Соціальний педагог</t>
  </si>
  <si>
    <t>Акомпаніатор</t>
  </si>
  <si>
    <t>Підсобний робітник</t>
  </si>
  <si>
    <t>Кухар</t>
  </si>
  <si>
    <t>Корсунська НШ</t>
  </si>
  <si>
    <t>1 класи</t>
  </si>
  <si>
    <t xml:space="preserve">  ДНЗ</t>
  </si>
  <si>
    <t>Заступник</t>
  </si>
  <si>
    <t>4 клас</t>
  </si>
  <si>
    <t>ЗОШ №10</t>
  </si>
  <si>
    <t xml:space="preserve">Заступник  міського  голови </t>
  </si>
  <si>
    <t xml:space="preserve">Шкіл, які </t>
  </si>
  <si>
    <t>Заступник  міського  голови</t>
  </si>
  <si>
    <t>Фінансуються з бюджету м. Таврійська</t>
  </si>
  <si>
    <t>Таврій-</t>
  </si>
  <si>
    <t>ської міської ради</t>
  </si>
  <si>
    <t xml:space="preserve">з бюджету </t>
  </si>
  <si>
    <t>СЗОШ №8</t>
  </si>
  <si>
    <t>Вихователь ГПД</t>
  </si>
  <si>
    <t>Практичний психолог</t>
  </si>
  <si>
    <t>Райск.сіл.раді</t>
  </si>
  <si>
    <t>Медична сестра</t>
  </si>
  <si>
    <t>Енергетик</t>
  </si>
  <si>
    <t>Юрист</t>
  </si>
  <si>
    <t>год</t>
  </si>
  <si>
    <t xml:space="preserve"> 5 - 9 класи</t>
  </si>
  <si>
    <t>Класи з поглибленим вивченням предметів</t>
  </si>
  <si>
    <t>ЗОШ №5</t>
  </si>
  <si>
    <t>ЗОШ №7</t>
  </si>
  <si>
    <t xml:space="preserve">Всього </t>
  </si>
  <si>
    <t>яс Джерельце</t>
  </si>
  <si>
    <t>яс Дзвіночок</t>
  </si>
  <si>
    <t>Заступник директора з навчально-виховної роботи</t>
  </si>
  <si>
    <t>Провідний інженер</t>
  </si>
  <si>
    <t>ЗОШ № 5</t>
  </si>
  <si>
    <t>ЗОШ № 7</t>
  </si>
  <si>
    <t>Дніпр. ЗОШ</t>
  </si>
  <si>
    <t>всього по Дніпрянській селищній раді</t>
  </si>
  <si>
    <t>Фінансуються з бюджету Райської сільської ради</t>
  </si>
  <si>
    <t>яс №12 НВК №2</t>
  </si>
  <si>
    <t>Всього фінансуються з місцевого бюджету</t>
  </si>
  <si>
    <t>10-11 класи</t>
  </si>
  <si>
    <t xml:space="preserve">      10-11 кл</t>
  </si>
  <si>
    <t>В.М. Сироватка</t>
  </si>
  <si>
    <t>Корс.ЗОШ</t>
  </si>
  <si>
    <t>ЗОШ №4</t>
  </si>
  <si>
    <t>СЗОШ № 8</t>
  </si>
  <si>
    <t>дс 1</t>
  </si>
  <si>
    <t>яс 1</t>
  </si>
  <si>
    <t>яс 2</t>
  </si>
  <si>
    <t>яс 3</t>
  </si>
  <si>
    <t>яс 4</t>
  </si>
  <si>
    <t>яс 5</t>
  </si>
  <si>
    <t>яс 6</t>
  </si>
  <si>
    <t>яс 7</t>
  </si>
  <si>
    <t>яс 8</t>
  </si>
  <si>
    <t>яс 9</t>
  </si>
  <si>
    <t>яс 11</t>
  </si>
  <si>
    <t>яс 13</t>
  </si>
  <si>
    <t>яс 14</t>
  </si>
  <si>
    <t>Дніпрянська ЗОШ</t>
  </si>
  <si>
    <t>Корсунська ЗОШШ</t>
  </si>
  <si>
    <t>дс с.Обривки</t>
  </si>
  <si>
    <t xml:space="preserve">Мережа шкіл міста Нова Каховка на 2015 /16 навчальний рік </t>
  </si>
  <si>
    <t xml:space="preserve"> Мережа шкіл міста Нова Каховка на 2015 /16 навчальний рік </t>
  </si>
  <si>
    <t>Рішення виконкому</t>
  </si>
  <si>
    <t>Мережа дитячих дошкільних закладів на 2015/16 навчальний рік</t>
  </si>
  <si>
    <r>
      <t>22.09.2015</t>
    </r>
    <r>
      <rPr>
        <b/>
        <sz val="10"/>
        <color indexed="8"/>
        <rFont val="Arial Cyr"/>
        <family val="2"/>
      </rPr>
      <t xml:space="preserve">  № </t>
    </r>
    <r>
      <rPr>
        <b/>
        <i/>
        <sz val="10"/>
        <color indexed="8"/>
        <rFont val="Arial Cyr"/>
        <family val="0"/>
      </rPr>
      <t>396</t>
    </r>
  </si>
  <si>
    <r>
      <t>22.09.2015</t>
    </r>
    <r>
      <rPr>
        <sz val="10"/>
        <rFont val="Arial Cyr"/>
        <family val="2"/>
      </rPr>
      <t xml:space="preserve">  №</t>
    </r>
    <r>
      <rPr>
        <i/>
        <sz val="10"/>
        <rFont val="Arial Cyr"/>
        <family val="0"/>
      </rPr>
      <t xml:space="preserve"> 396</t>
    </r>
  </si>
  <si>
    <r>
      <t>22.09.2015</t>
    </r>
    <r>
      <rPr>
        <sz val="12"/>
        <rFont val="Arial Cyr"/>
        <family val="2"/>
      </rPr>
      <t xml:space="preserve">  № </t>
    </r>
    <r>
      <rPr>
        <i/>
        <u val="single"/>
        <sz val="12"/>
        <rFont val="Arial Cyr"/>
        <family val="0"/>
      </rPr>
      <t xml:space="preserve">396 </t>
    </r>
  </si>
  <si>
    <r>
      <t>22.09.2015</t>
    </r>
    <r>
      <rPr>
        <sz val="10"/>
        <rFont val="Arial Cyr"/>
        <family val="0"/>
      </rPr>
      <t xml:space="preserve">  № </t>
    </r>
    <r>
      <rPr>
        <i/>
        <u val="single"/>
        <sz val="10"/>
        <rFont val="Arial Cyr"/>
        <family val="0"/>
      </rPr>
      <t>396</t>
    </r>
  </si>
  <si>
    <r>
      <t>22.09.2015</t>
    </r>
    <r>
      <rPr>
        <sz val="12"/>
        <rFont val="Arial Cyr"/>
        <family val="2"/>
      </rPr>
      <t xml:space="preserve">  № </t>
    </r>
    <r>
      <rPr>
        <i/>
        <u val="single"/>
        <sz val="12"/>
        <rFont val="Arial Cyr"/>
        <family val="0"/>
      </rPr>
      <t>396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</si>
</sst>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 Cyr"/>
      <family val="0"/>
    </font>
    <font>
      <i/>
      <sz val="10"/>
      <name val="Arial Cyr"/>
      <family val="0"/>
    </font>
    <font>
      <i/>
      <u val="single"/>
      <sz val="12"/>
      <name val="Arial Cyr"/>
      <family val="0"/>
    </font>
    <font>
      <i/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6" fillId="7" borderId="1" applyNumberFormat="0" applyAlignment="0" applyProtection="0"/>
    <xf numFmtId="0" fontId="27" fillId="15" borderId="2" applyNumberFormat="0" applyAlignment="0" applyProtection="0"/>
    <xf numFmtId="0" fontId="2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0" fillId="16" borderId="7" applyNumberFormat="0" applyAlignment="0" applyProtection="0"/>
    <xf numFmtId="0" fontId="1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3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25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52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8" fillId="0" borderId="29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45" xfId="0" applyNumberFormat="1" applyFont="1" applyBorder="1" applyAlignment="1" applyProtection="1">
      <alignment horizontal="center"/>
      <protection locked="0"/>
    </xf>
    <xf numFmtId="0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26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1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54" xfId="0" applyNumberFormat="1" applyFont="1" applyBorder="1" applyAlignment="1" applyProtection="1">
      <alignment horizontal="center"/>
      <protection locked="0"/>
    </xf>
    <xf numFmtId="0" fontId="0" fillId="0" borderId="32" xfId="0" applyNumberFormat="1" applyFont="1" applyBorder="1" applyAlignment="1" applyProtection="1">
      <alignment horizontal="center"/>
      <protection locked="0"/>
    </xf>
    <xf numFmtId="0" fontId="14" fillId="0" borderId="32" xfId="0" applyNumberFormat="1" applyFont="1" applyBorder="1" applyAlignment="1" applyProtection="1">
      <alignment horizontal="center"/>
      <protection locked="0"/>
    </xf>
    <xf numFmtId="0" fontId="14" fillId="0" borderId="48" xfId="0" applyFont="1" applyBorder="1" applyAlignment="1">
      <alignment horizontal="center"/>
    </xf>
    <xf numFmtId="0" fontId="0" fillId="0" borderId="32" xfId="0" applyNumberFormat="1" applyBorder="1" applyAlignment="1" applyProtection="1">
      <alignment/>
      <protection locked="0"/>
    </xf>
    <xf numFmtId="0" fontId="0" fillId="0" borderId="48" xfId="0" applyBorder="1" applyAlignment="1">
      <alignment/>
    </xf>
    <xf numFmtId="0" fontId="1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2" xfId="0" applyNumberFormat="1" applyFont="1" applyBorder="1" applyAlignment="1" applyProtection="1">
      <alignment horizontal="center"/>
      <protection locked="0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7" xfId="0" applyNumberFormat="1" applyFont="1" applyBorder="1" applyAlignment="1" applyProtection="1">
      <alignment horizontal="center"/>
      <protection locked="0"/>
    </xf>
    <xf numFmtId="0" fontId="0" fillId="0" borderId="61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1" xfId="0" applyNumberFormat="1" applyFont="1" applyBorder="1" applyAlignment="1" applyProtection="1">
      <alignment horizontal="center"/>
      <protection locked="0"/>
    </xf>
    <xf numFmtId="0" fontId="0" fillId="0" borderId="62" xfId="0" applyBorder="1" applyAlignment="1">
      <alignment/>
    </xf>
    <xf numFmtId="0" fontId="0" fillId="0" borderId="6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62" xfId="0" applyNumberFormat="1" applyBorder="1" applyAlignment="1" applyProtection="1">
      <alignment/>
      <protection locked="0"/>
    </xf>
    <xf numFmtId="0" fontId="0" fillId="0" borderId="7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52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wrapText="1"/>
    </xf>
    <xf numFmtId="0" fontId="0" fillId="0" borderId="42" xfId="0" applyFont="1" applyBorder="1" applyAlignment="1">
      <alignment horizontal="center"/>
    </xf>
    <xf numFmtId="0" fontId="0" fillId="0" borderId="42" xfId="0" applyNumberFormat="1" applyFont="1" applyBorder="1" applyAlignment="1" applyProtection="1">
      <alignment horizontal="center"/>
      <protection locked="0"/>
    </xf>
    <xf numFmtId="0" fontId="0" fillId="0" borderId="73" xfId="0" applyFont="1" applyBorder="1" applyAlignment="1">
      <alignment horizontal="center"/>
    </xf>
    <xf numFmtId="0" fontId="0" fillId="0" borderId="19" xfId="0" applyNumberFormat="1" applyFont="1" applyBorder="1" applyAlignment="1" applyProtection="1">
      <alignment horizontal="center"/>
      <protection locked="0"/>
    </xf>
    <xf numFmtId="0" fontId="0" fillId="0" borderId="57" xfId="0" applyNumberFormat="1" applyFont="1" applyBorder="1" applyAlignment="1" applyProtection="1">
      <alignment horizontal="center"/>
      <protection locked="0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42" xfId="0" applyNumberFormat="1" applyFont="1" applyBorder="1" applyAlignment="1" applyProtection="1">
      <alignment/>
      <protection locked="0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8" fillId="0" borderId="2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" fillId="0" borderId="10" xfId="0" applyFont="1" applyBorder="1" applyAlignment="1">
      <alignment/>
    </xf>
    <xf numFmtId="14" fontId="0" fillId="0" borderId="0" xfId="0" applyNumberFormat="1" applyBorder="1" applyAlignment="1">
      <alignment/>
    </xf>
    <xf numFmtId="14" fontId="34" fillId="0" borderId="17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2"/>
  <sheetViews>
    <sheetView zoomScalePageLayoutView="0" workbookViewId="0" topLeftCell="A1">
      <selection activeCell="AH5" sqref="AH5"/>
    </sheetView>
  </sheetViews>
  <sheetFormatPr defaultColWidth="9.00390625" defaultRowHeight="12.75"/>
  <cols>
    <col min="1" max="1" width="3.125" style="22" customWidth="1"/>
    <col min="2" max="2" width="14.875" style="22" customWidth="1"/>
    <col min="3" max="3" width="3.875" style="22" customWidth="1"/>
    <col min="4" max="4" width="4.125" style="22" customWidth="1"/>
    <col min="5" max="5" width="3.875" style="22" customWidth="1"/>
    <col min="6" max="7" width="4.875" style="22" customWidth="1"/>
    <col min="8" max="8" width="4.125" style="22" customWidth="1"/>
    <col min="9" max="9" width="5.50390625" style="22" customWidth="1"/>
    <col min="10" max="10" width="5.875" style="22" customWidth="1"/>
    <col min="11" max="11" width="4.00390625" style="22" customWidth="1"/>
    <col min="12" max="12" width="4.125" style="22" customWidth="1"/>
    <col min="13" max="13" width="4.125" style="45" customWidth="1"/>
    <col min="14" max="14" width="5.50390625" style="45" customWidth="1"/>
    <col min="15" max="15" width="4.00390625" style="22" customWidth="1"/>
    <col min="16" max="16" width="4.125" style="22" customWidth="1"/>
    <col min="17" max="17" width="3.875" style="22" customWidth="1"/>
    <col min="18" max="18" width="4.125" style="22" customWidth="1"/>
    <col min="19" max="19" width="3.875" style="22" customWidth="1"/>
    <col min="20" max="20" width="4.00390625" style="22" customWidth="1"/>
    <col min="21" max="21" width="4.125" style="22" customWidth="1"/>
    <col min="22" max="22" width="4.875" style="22" customWidth="1"/>
    <col min="23" max="23" width="4.125" style="22" customWidth="1"/>
    <col min="24" max="24" width="4.875" style="22" customWidth="1"/>
    <col min="25" max="25" width="4.50390625" style="45" customWidth="1"/>
    <col min="26" max="26" width="5.50390625" style="45" customWidth="1"/>
    <col min="27" max="27" width="3.875" style="22" customWidth="1"/>
    <col min="28" max="30" width="4.125" style="22" customWidth="1"/>
    <col min="31" max="31" width="3.50390625" style="45" customWidth="1"/>
    <col min="32" max="32" width="5.875" style="45" customWidth="1"/>
    <col min="33" max="33" width="4.50390625" style="45" customWidth="1"/>
    <col min="34" max="34" width="5.50390625" style="45" customWidth="1"/>
    <col min="35" max="35" width="8.50390625" style="22" hidden="1" customWidth="1"/>
    <col min="36" max="36" width="8.50390625" style="0" hidden="1" customWidth="1"/>
    <col min="37" max="56" width="8.50390625" style="22" hidden="1" customWidth="1"/>
    <col min="57" max="57" width="8.50390625" style="0" hidden="1" customWidth="1"/>
    <col min="58" max="58" width="9.125" style="0" hidden="1" customWidth="1"/>
    <col min="59" max="59" width="7.125" style="0" hidden="1" customWidth="1"/>
    <col min="66" max="16384" width="9.125" style="22" customWidth="1"/>
  </cols>
  <sheetData>
    <row r="1" spans="29:34" ht="12.75">
      <c r="AC1" s="17"/>
      <c r="AD1" s="55" t="s">
        <v>156</v>
      </c>
      <c r="AE1" s="55"/>
      <c r="AF1" s="156"/>
      <c r="AG1" s="156"/>
      <c r="AH1" s="156"/>
    </row>
    <row r="2" spans="1:34" ht="12.75">
      <c r="A2"/>
      <c r="J2" s="45"/>
      <c r="K2" s="45"/>
      <c r="L2" s="45"/>
      <c r="AD2" s="245" t="s">
        <v>228</v>
      </c>
      <c r="AE2" s="246"/>
      <c r="AF2" s="156"/>
      <c r="AG2" s="156"/>
      <c r="AH2" s="156"/>
    </row>
    <row r="3" spans="3:34" ht="12.75">
      <c r="C3" s="45"/>
      <c r="D3" s="45"/>
      <c r="E3" s="45"/>
      <c r="F3" s="45"/>
      <c r="G3" s="45" t="s">
        <v>227</v>
      </c>
      <c r="J3" s="45"/>
      <c r="K3" s="45"/>
      <c r="L3" s="46"/>
      <c r="M3" s="46"/>
      <c r="N3" s="46"/>
      <c r="AC3" s="19"/>
      <c r="AD3" s="90"/>
      <c r="AE3" s="256"/>
      <c r="AF3" s="257" t="s">
        <v>230</v>
      </c>
      <c r="AG3" s="252"/>
      <c r="AH3" s="252"/>
    </row>
    <row r="4" spans="10:14" ht="12.75">
      <c r="J4" s="45"/>
      <c r="K4" s="45"/>
      <c r="L4" s="45"/>
      <c r="M4" s="22"/>
      <c r="N4" s="22"/>
    </row>
    <row r="5" spans="1:65" s="71" customFormat="1" ht="12">
      <c r="A5" s="72" t="s">
        <v>1</v>
      </c>
      <c r="B5" s="72"/>
      <c r="C5" s="73" t="s">
        <v>2</v>
      </c>
      <c r="D5" s="74"/>
      <c r="E5" s="73" t="s">
        <v>3</v>
      </c>
      <c r="F5" s="74"/>
      <c r="G5" s="73" t="s">
        <v>4</v>
      </c>
      <c r="H5" s="74"/>
      <c r="I5" s="73" t="s">
        <v>5</v>
      </c>
      <c r="J5" s="150"/>
      <c r="K5" s="73" t="s">
        <v>171</v>
      </c>
      <c r="L5" s="74"/>
      <c r="M5" s="73" t="s">
        <v>6</v>
      </c>
      <c r="N5" s="74"/>
      <c r="O5" s="73" t="s">
        <v>7</v>
      </c>
      <c r="P5" s="74"/>
      <c r="Q5" s="73" t="s">
        <v>8</v>
      </c>
      <c r="R5" s="74"/>
      <c r="S5" s="73" t="s">
        <v>9</v>
      </c>
      <c r="T5" s="74"/>
      <c r="U5" s="73" t="s">
        <v>10</v>
      </c>
      <c r="V5" s="74"/>
      <c r="W5" s="73" t="s">
        <v>11</v>
      </c>
      <c r="X5" s="74"/>
      <c r="Y5" s="73" t="s">
        <v>12</v>
      </c>
      <c r="Z5" s="74"/>
      <c r="AA5" s="73" t="s">
        <v>13</v>
      </c>
      <c r="AB5" s="74"/>
      <c r="AC5" s="73" t="s">
        <v>14</v>
      </c>
      <c r="AD5" s="74"/>
      <c r="AE5" s="73" t="s">
        <v>12</v>
      </c>
      <c r="AF5" s="74"/>
      <c r="AG5" s="73" t="s">
        <v>15</v>
      </c>
      <c r="AH5" s="74"/>
      <c r="AI5" s="82" t="s">
        <v>133</v>
      </c>
      <c r="AJ5" s="83"/>
      <c r="AK5" s="82" t="s">
        <v>134</v>
      </c>
      <c r="AL5" s="83"/>
      <c r="AM5" s="82" t="s">
        <v>137</v>
      </c>
      <c r="AN5" s="83"/>
      <c r="AO5" s="82" t="s">
        <v>138</v>
      </c>
      <c r="AP5" s="83"/>
      <c r="AQ5" s="71" t="s">
        <v>139</v>
      </c>
      <c r="AS5" s="71" t="s">
        <v>140</v>
      </c>
      <c r="AU5" s="71" t="s">
        <v>141</v>
      </c>
      <c r="AW5" s="71" t="s">
        <v>145</v>
      </c>
      <c r="AY5" s="71" t="s">
        <v>142</v>
      </c>
      <c r="BA5" s="71" t="s">
        <v>143</v>
      </c>
      <c r="BC5" s="71" t="s">
        <v>144</v>
      </c>
      <c r="BE5"/>
      <c r="BF5"/>
      <c r="BG5"/>
      <c r="BH5"/>
      <c r="BI5"/>
      <c r="BJ5"/>
      <c r="BK5"/>
      <c r="BL5"/>
      <c r="BM5"/>
    </row>
    <row r="6" spans="1:65" s="71" customFormat="1" ht="12">
      <c r="A6" s="75" t="s">
        <v>16</v>
      </c>
      <c r="B6" s="75" t="s">
        <v>17</v>
      </c>
      <c r="C6" s="76" t="s">
        <v>169</v>
      </c>
      <c r="D6" s="77"/>
      <c r="E6" s="78" t="s">
        <v>18</v>
      </c>
      <c r="F6" s="77"/>
      <c r="G6" s="79" t="s">
        <v>19</v>
      </c>
      <c r="H6" s="79" t="s">
        <v>20</v>
      </c>
      <c r="I6" s="79" t="s">
        <v>19</v>
      </c>
      <c r="J6" s="68" t="s">
        <v>20</v>
      </c>
      <c r="K6" s="79" t="s">
        <v>19</v>
      </c>
      <c r="L6" s="79" t="s">
        <v>20</v>
      </c>
      <c r="M6" s="78" t="s">
        <v>21</v>
      </c>
      <c r="N6" s="77"/>
      <c r="O6" s="79" t="s">
        <v>19</v>
      </c>
      <c r="P6" s="79" t="s">
        <v>20</v>
      </c>
      <c r="Q6" s="79" t="s">
        <v>19</v>
      </c>
      <c r="R6" s="79" t="s">
        <v>20</v>
      </c>
      <c r="S6" s="79" t="s">
        <v>19</v>
      </c>
      <c r="T6" s="79" t="s">
        <v>20</v>
      </c>
      <c r="U6" s="79" t="s">
        <v>19</v>
      </c>
      <c r="V6" s="79" t="s">
        <v>20</v>
      </c>
      <c r="W6" s="79" t="s">
        <v>19</v>
      </c>
      <c r="X6" s="79" t="s">
        <v>20</v>
      </c>
      <c r="Y6" s="78" t="s">
        <v>188</v>
      </c>
      <c r="Z6" s="77"/>
      <c r="AA6" s="79" t="s">
        <v>19</v>
      </c>
      <c r="AB6" s="79" t="s">
        <v>20</v>
      </c>
      <c r="AC6" s="79" t="s">
        <v>19</v>
      </c>
      <c r="AD6" s="79" t="s">
        <v>20</v>
      </c>
      <c r="AE6" s="78" t="s">
        <v>204</v>
      </c>
      <c r="AF6" s="77"/>
      <c r="AG6" s="79" t="s">
        <v>19</v>
      </c>
      <c r="AH6" s="79" t="s">
        <v>20</v>
      </c>
      <c r="AI6" s="68" t="s">
        <v>135</v>
      </c>
      <c r="AJ6" s="68" t="s">
        <v>136</v>
      </c>
      <c r="AK6" s="82" t="s">
        <v>135</v>
      </c>
      <c r="AL6" s="83" t="s">
        <v>136</v>
      </c>
      <c r="AM6" s="82" t="s">
        <v>135</v>
      </c>
      <c r="AN6" s="83" t="s">
        <v>136</v>
      </c>
      <c r="AO6" s="82" t="s">
        <v>135</v>
      </c>
      <c r="AP6" s="83" t="s">
        <v>136</v>
      </c>
      <c r="AQ6" s="68" t="s">
        <v>135</v>
      </c>
      <c r="AR6" s="68" t="s">
        <v>136</v>
      </c>
      <c r="AS6" s="82" t="s">
        <v>135</v>
      </c>
      <c r="AT6" s="83" t="s">
        <v>136</v>
      </c>
      <c r="AU6" s="82" t="s">
        <v>135</v>
      </c>
      <c r="AV6" s="83" t="s">
        <v>136</v>
      </c>
      <c r="AW6" s="82" t="s">
        <v>135</v>
      </c>
      <c r="AX6" s="83" t="s">
        <v>136</v>
      </c>
      <c r="AY6" s="68" t="s">
        <v>135</v>
      </c>
      <c r="AZ6" s="68" t="s">
        <v>136</v>
      </c>
      <c r="BA6" s="82" t="s">
        <v>135</v>
      </c>
      <c r="BB6" s="83" t="s">
        <v>136</v>
      </c>
      <c r="BC6" s="82" t="s">
        <v>135</v>
      </c>
      <c r="BD6" s="83" t="s">
        <v>136</v>
      </c>
      <c r="BE6"/>
      <c r="BF6"/>
      <c r="BG6"/>
      <c r="BH6"/>
      <c r="BI6"/>
      <c r="BJ6"/>
      <c r="BK6"/>
      <c r="BL6"/>
      <c r="BM6"/>
    </row>
    <row r="7" spans="1:34" ht="12.75">
      <c r="A7" s="20" t="s">
        <v>22</v>
      </c>
      <c r="B7" s="47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  <c r="Q7" s="48"/>
      <c r="R7" s="49"/>
      <c r="S7" s="48"/>
      <c r="T7" s="49"/>
      <c r="U7" s="48"/>
      <c r="V7" s="49"/>
      <c r="W7" s="48"/>
      <c r="X7" s="49"/>
      <c r="Y7" s="48"/>
      <c r="Z7" s="49"/>
      <c r="AA7" s="48"/>
      <c r="AB7" s="49"/>
      <c r="AC7" s="48"/>
      <c r="AD7" s="49"/>
      <c r="AE7" s="48"/>
      <c r="AF7" s="49"/>
      <c r="AG7" s="48"/>
      <c r="AH7" s="49"/>
    </row>
    <row r="8" spans="1:65" s="91" customFormat="1" ht="12">
      <c r="A8" s="96">
        <v>1</v>
      </c>
      <c r="B8" s="96" t="s">
        <v>23</v>
      </c>
      <c r="C8" s="95"/>
      <c r="D8" s="95"/>
      <c r="E8" s="95">
        <v>3</v>
      </c>
      <c r="F8" s="95">
        <v>80</v>
      </c>
      <c r="G8" s="95">
        <v>3</v>
      </c>
      <c r="H8" s="95">
        <v>71</v>
      </c>
      <c r="I8" s="95">
        <v>2</v>
      </c>
      <c r="J8" s="95">
        <v>60</v>
      </c>
      <c r="K8" s="95">
        <v>2</v>
      </c>
      <c r="L8" s="95">
        <v>58</v>
      </c>
      <c r="M8" s="95">
        <f>K8+I8+G8+E8+C8</f>
        <v>10</v>
      </c>
      <c r="N8" s="95">
        <f>L8+J8+H8+F8+D8</f>
        <v>269</v>
      </c>
      <c r="O8" s="95">
        <v>3</v>
      </c>
      <c r="P8" s="95">
        <v>66</v>
      </c>
      <c r="Q8" s="95">
        <v>3</v>
      </c>
      <c r="R8" s="95">
        <v>65</v>
      </c>
      <c r="S8" s="95">
        <v>2</v>
      </c>
      <c r="T8" s="95">
        <v>40</v>
      </c>
      <c r="U8" s="95">
        <v>2</v>
      </c>
      <c r="V8" s="95">
        <v>39</v>
      </c>
      <c r="W8" s="95">
        <v>2</v>
      </c>
      <c r="X8" s="95">
        <v>58</v>
      </c>
      <c r="Y8" s="95">
        <f aca="true" t="shared" si="0" ref="Y8:Z23">O8+Q8+S8+U8+W8</f>
        <v>12</v>
      </c>
      <c r="Z8" s="95">
        <f t="shared" si="0"/>
        <v>268</v>
      </c>
      <c r="AA8" s="95">
        <v>1</v>
      </c>
      <c r="AB8" s="95">
        <v>33</v>
      </c>
      <c r="AC8" s="95">
        <v>1</v>
      </c>
      <c r="AD8" s="95">
        <v>24</v>
      </c>
      <c r="AE8" s="95">
        <f aca="true" t="shared" si="1" ref="AE8:AF23">AA8+AC8</f>
        <v>2</v>
      </c>
      <c r="AF8" s="95">
        <f t="shared" si="1"/>
        <v>57</v>
      </c>
      <c r="AG8" s="95">
        <f aca="true" t="shared" si="2" ref="AG8:AG23">AE8+Y8+M8</f>
        <v>24</v>
      </c>
      <c r="AH8" s="95">
        <f aca="true" t="shared" si="3" ref="AH8:AH23">AF8+Z8+N8</f>
        <v>594</v>
      </c>
      <c r="AI8" s="91">
        <v>1</v>
      </c>
      <c r="AJ8" s="91">
        <v>1</v>
      </c>
      <c r="AK8" s="91">
        <v>2.5</v>
      </c>
      <c r="AL8" s="91">
        <f>1.5+1</f>
        <v>2.5</v>
      </c>
      <c r="AM8" s="91">
        <v>1</v>
      </c>
      <c r="AN8" s="91">
        <v>1</v>
      </c>
      <c r="AQ8" s="91">
        <v>1</v>
      </c>
      <c r="AR8" s="91">
        <v>1</v>
      </c>
      <c r="AS8" s="91">
        <v>1</v>
      </c>
      <c r="AT8" s="91">
        <v>1</v>
      </c>
      <c r="AU8" s="91">
        <v>1</v>
      </c>
      <c r="AV8" s="91">
        <v>1</v>
      </c>
      <c r="AW8" s="91">
        <v>0.5</v>
      </c>
      <c r="AX8" s="91">
        <v>0.5</v>
      </c>
      <c r="AY8" s="91">
        <v>1.5</v>
      </c>
      <c r="AZ8" s="91">
        <v>1.5</v>
      </c>
      <c r="BA8" s="91">
        <v>1.5</v>
      </c>
      <c r="BB8" s="91">
        <v>1.5</v>
      </c>
      <c r="BC8" s="91">
        <v>2</v>
      </c>
      <c r="BD8" s="91">
        <v>1.5</v>
      </c>
      <c r="BE8" s="86"/>
      <c r="BF8" s="86"/>
      <c r="BG8" s="97">
        <f>AH8/AG8</f>
        <v>24.75</v>
      </c>
      <c r="BH8" s="86"/>
      <c r="BI8" s="86"/>
      <c r="BJ8" s="86"/>
      <c r="BK8" s="86"/>
      <c r="BL8" s="86"/>
      <c r="BM8" s="86"/>
    </row>
    <row r="9" spans="1:65" s="91" customFormat="1" ht="12">
      <c r="A9" s="96">
        <v>2</v>
      </c>
      <c r="B9" s="96" t="s">
        <v>24</v>
      </c>
      <c r="C9" s="95">
        <v>3</v>
      </c>
      <c r="D9" s="95">
        <v>86</v>
      </c>
      <c r="E9" s="95"/>
      <c r="F9" s="95"/>
      <c r="G9" s="95">
        <v>3</v>
      </c>
      <c r="H9" s="95">
        <v>86</v>
      </c>
      <c r="I9" s="95">
        <v>3</v>
      </c>
      <c r="J9" s="95">
        <v>82</v>
      </c>
      <c r="K9" s="95">
        <v>3</v>
      </c>
      <c r="L9" s="95">
        <v>77</v>
      </c>
      <c r="M9" s="95">
        <f aca="true" t="shared" si="4" ref="M9:N23">K9+I9+G9+E9+C9</f>
        <v>12</v>
      </c>
      <c r="N9" s="95">
        <f t="shared" si="4"/>
        <v>331</v>
      </c>
      <c r="O9" s="95">
        <v>3</v>
      </c>
      <c r="P9" s="95">
        <v>75</v>
      </c>
      <c r="Q9" s="95">
        <v>3</v>
      </c>
      <c r="R9" s="95">
        <v>83</v>
      </c>
      <c r="S9" s="95">
        <v>3</v>
      </c>
      <c r="T9" s="95">
        <v>76</v>
      </c>
      <c r="U9" s="95">
        <v>2</v>
      </c>
      <c r="V9" s="95">
        <v>57</v>
      </c>
      <c r="W9" s="95">
        <v>2</v>
      </c>
      <c r="X9" s="95">
        <v>54</v>
      </c>
      <c r="Y9" s="95">
        <f t="shared" si="0"/>
        <v>13</v>
      </c>
      <c r="Z9" s="95">
        <f t="shared" si="0"/>
        <v>345</v>
      </c>
      <c r="AA9" s="95">
        <v>1</v>
      </c>
      <c r="AB9" s="95">
        <v>28</v>
      </c>
      <c r="AC9" s="95">
        <v>1</v>
      </c>
      <c r="AD9" s="95">
        <v>28</v>
      </c>
      <c r="AE9" s="95">
        <f t="shared" si="1"/>
        <v>2</v>
      </c>
      <c r="AF9" s="95">
        <f t="shared" si="1"/>
        <v>56</v>
      </c>
      <c r="AG9" s="95">
        <f t="shared" si="2"/>
        <v>27</v>
      </c>
      <c r="AH9" s="95">
        <f t="shared" si="3"/>
        <v>732</v>
      </c>
      <c r="AI9" s="91">
        <v>1</v>
      </c>
      <c r="AJ9" s="91">
        <v>1</v>
      </c>
      <c r="AK9" s="91">
        <v>4</v>
      </c>
      <c r="AL9" s="91">
        <v>3</v>
      </c>
      <c r="AM9" s="91">
        <v>1</v>
      </c>
      <c r="AN9" s="91">
        <v>1</v>
      </c>
      <c r="AQ9" s="91">
        <v>1</v>
      </c>
      <c r="AR9" s="91">
        <v>1</v>
      </c>
      <c r="AS9" s="91">
        <v>1</v>
      </c>
      <c r="AT9" s="91">
        <v>1</v>
      </c>
      <c r="AU9" s="91">
        <v>1</v>
      </c>
      <c r="AV9" s="91">
        <v>1</v>
      </c>
      <c r="AY9" s="91">
        <v>0.5</v>
      </c>
      <c r="AZ9" s="91">
        <v>1</v>
      </c>
      <c r="BA9" s="91">
        <v>1.5</v>
      </c>
      <c r="BB9" s="91">
        <v>1.5</v>
      </c>
      <c r="BC9" s="91">
        <v>1.5</v>
      </c>
      <c r="BD9" s="91">
        <v>1.5</v>
      </c>
      <c r="BE9" s="86"/>
      <c r="BF9" s="86"/>
      <c r="BG9" s="97">
        <f aca="true" t="shared" si="5" ref="BG9:BG27">AH9/AG9</f>
        <v>27.11111111111111</v>
      </c>
      <c r="BH9" s="86"/>
      <c r="BI9" s="86"/>
      <c r="BJ9" s="86"/>
      <c r="BK9" s="86"/>
      <c r="BL9" s="86"/>
      <c r="BM9" s="86"/>
    </row>
    <row r="10" spans="1:65" s="91" customFormat="1" ht="12">
      <c r="A10" s="96">
        <v>3</v>
      </c>
      <c r="B10" s="96" t="s">
        <v>25</v>
      </c>
      <c r="C10" s="95"/>
      <c r="D10" s="95"/>
      <c r="E10" s="95">
        <v>2</v>
      </c>
      <c r="F10" s="95">
        <v>57</v>
      </c>
      <c r="G10" s="95">
        <v>2</v>
      </c>
      <c r="H10" s="95">
        <v>59</v>
      </c>
      <c r="I10" s="95">
        <v>2</v>
      </c>
      <c r="J10" s="95">
        <v>57</v>
      </c>
      <c r="K10" s="95">
        <v>2</v>
      </c>
      <c r="L10" s="95">
        <v>57</v>
      </c>
      <c r="M10" s="95">
        <f t="shared" si="4"/>
        <v>8</v>
      </c>
      <c r="N10" s="95">
        <f t="shared" si="4"/>
        <v>230</v>
      </c>
      <c r="O10" s="95">
        <v>2</v>
      </c>
      <c r="P10" s="95">
        <v>57</v>
      </c>
      <c r="Q10" s="95">
        <v>2</v>
      </c>
      <c r="R10" s="95">
        <v>46</v>
      </c>
      <c r="S10" s="95">
        <v>2</v>
      </c>
      <c r="T10" s="95">
        <v>42</v>
      </c>
      <c r="U10" s="95">
        <v>2</v>
      </c>
      <c r="V10" s="95">
        <v>34</v>
      </c>
      <c r="W10" s="95">
        <v>2</v>
      </c>
      <c r="X10" s="95">
        <v>40</v>
      </c>
      <c r="Y10" s="95">
        <f t="shared" si="0"/>
        <v>10</v>
      </c>
      <c r="Z10" s="95">
        <f t="shared" si="0"/>
        <v>219</v>
      </c>
      <c r="AA10" s="95">
        <v>1</v>
      </c>
      <c r="AB10" s="95">
        <v>17</v>
      </c>
      <c r="AC10" s="95">
        <v>1</v>
      </c>
      <c r="AD10" s="95">
        <v>17</v>
      </c>
      <c r="AE10" s="95">
        <f t="shared" si="1"/>
        <v>2</v>
      </c>
      <c r="AF10" s="95">
        <f t="shared" si="1"/>
        <v>34</v>
      </c>
      <c r="AG10" s="95">
        <f t="shared" si="2"/>
        <v>20</v>
      </c>
      <c r="AH10" s="95">
        <f t="shared" si="3"/>
        <v>483</v>
      </c>
      <c r="AI10" s="91">
        <v>1</v>
      </c>
      <c r="AJ10" s="91">
        <v>1</v>
      </c>
      <c r="AK10" s="91">
        <v>1.5</v>
      </c>
      <c r="AL10" s="91">
        <f>1.5</f>
        <v>1.5</v>
      </c>
      <c r="AO10" s="91">
        <v>1</v>
      </c>
      <c r="AP10" s="91">
        <v>1</v>
      </c>
      <c r="AQ10" s="91">
        <v>1</v>
      </c>
      <c r="AR10" s="91">
        <v>1</v>
      </c>
      <c r="AS10" s="91">
        <v>1</v>
      </c>
      <c r="AT10" s="91">
        <v>1</v>
      </c>
      <c r="AU10" s="91">
        <v>1</v>
      </c>
      <c r="AV10" s="91">
        <v>1</v>
      </c>
      <c r="AY10" s="91">
        <v>0.5</v>
      </c>
      <c r="AZ10" s="91">
        <v>0.5</v>
      </c>
      <c r="BA10" s="91">
        <v>1</v>
      </c>
      <c r="BB10" s="91">
        <v>1</v>
      </c>
      <c r="BC10" s="91">
        <v>1.5</v>
      </c>
      <c r="BD10" s="91">
        <v>1</v>
      </c>
      <c r="BE10" s="86" t="s">
        <v>146</v>
      </c>
      <c r="BF10" s="86"/>
      <c r="BG10" s="97">
        <f t="shared" si="5"/>
        <v>24.15</v>
      </c>
      <c r="BH10" s="86"/>
      <c r="BI10" s="86"/>
      <c r="BJ10" s="86"/>
      <c r="BK10" s="86"/>
      <c r="BL10" s="86"/>
      <c r="BM10" s="86"/>
    </row>
    <row r="11" spans="1:65" s="91" customFormat="1" ht="12">
      <c r="A11" s="96">
        <v>4</v>
      </c>
      <c r="B11" s="96" t="s">
        <v>208</v>
      </c>
      <c r="C11" s="95"/>
      <c r="D11" s="95"/>
      <c r="E11" s="95">
        <v>2</v>
      </c>
      <c r="F11" s="95">
        <v>41</v>
      </c>
      <c r="G11" s="95">
        <v>2</v>
      </c>
      <c r="H11" s="95">
        <v>42</v>
      </c>
      <c r="I11" s="95">
        <v>2</v>
      </c>
      <c r="J11" s="95">
        <v>45</v>
      </c>
      <c r="K11" s="95">
        <v>1</v>
      </c>
      <c r="L11" s="95">
        <v>28</v>
      </c>
      <c r="M11" s="95">
        <f t="shared" si="4"/>
        <v>7</v>
      </c>
      <c r="N11" s="95">
        <f t="shared" si="4"/>
        <v>156</v>
      </c>
      <c r="O11" s="95">
        <v>1</v>
      </c>
      <c r="P11" s="95">
        <v>31</v>
      </c>
      <c r="Q11" s="95">
        <v>1</v>
      </c>
      <c r="R11" s="95">
        <v>33</v>
      </c>
      <c r="S11" s="95">
        <v>1</v>
      </c>
      <c r="T11" s="95">
        <v>29</v>
      </c>
      <c r="U11" s="95">
        <v>1</v>
      </c>
      <c r="V11" s="95">
        <v>27</v>
      </c>
      <c r="W11" s="95">
        <v>1</v>
      </c>
      <c r="X11" s="95">
        <v>13</v>
      </c>
      <c r="Y11" s="95">
        <f t="shared" si="0"/>
        <v>5</v>
      </c>
      <c r="Z11" s="95">
        <f t="shared" si="0"/>
        <v>133</v>
      </c>
      <c r="AA11" s="122"/>
      <c r="AB11" s="122"/>
      <c r="AC11" s="95">
        <v>1</v>
      </c>
      <c r="AD11" s="95">
        <v>15</v>
      </c>
      <c r="AE11" s="95">
        <f t="shared" si="1"/>
        <v>1</v>
      </c>
      <c r="AF11" s="95">
        <f t="shared" si="1"/>
        <v>15</v>
      </c>
      <c r="AG11" s="95">
        <f t="shared" si="2"/>
        <v>13</v>
      </c>
      <c r="AH11" s="95">
        <f t="shared" si="3"/>
        <v>304</v>
      </c>
      <c r="AI11" s="91">
        <v>1</v>
      </c>
      <c r="AJ11" s="91">
        <v>1</v>
      </c>
      <c r="AK11" s="91">
        <v>1.5</v>
      </c>
      <c r="AL11" s="91">
        <v>1.5</v>
      </c>
      <c r="AO11" s="91">
        <v>1</v>
      </c>
      <c r="AP11" s="91">
        <v>1</v>
      </c>
      <c r="AQ11" s="91">
        <v>1</v>
      </c>
      <c r="AR11" s="91">
        <v>1</v>
      </c>
      <c r="AS11" s="91">
        <v>1</v>
      </c>
      <c r="AT11" s="91">
        <v>1</v>
      </c>
      <c r="AU11" s="91">
        <v>1</v>
      </c>
      <c r="AV11" s="91">
        <v>1</v>
      </c>
      <c r="AY11" s="91">
        <v>1</v>
      </c>
      <c r="AZ11" s="91">
        <v>0.5</v>
      </c>
      <c r="BA11" s="91">
        <v>1</v>
      </c>
      <c r="BB11" s="91">
        <v>1</v>
      </c>
      <c r="BC11" s="91">
        <v>1.5</v>
      </c>
      <c r="BD11" s="91">
        <v>1</v>
      </c>
      <c r="BE11" s="86" t="s">
        <v>147</v>
      </c>
      <c r="BF11" s="86"/>
      <c r="BG11" s="97">
        <f t="shared" si="5"/>
        <v>23.384615384615383</v>
      </c>
      <c r="BH11" s="86"/>
      <c r="BI11" s="86"/>
      <c r="BJ11" s="86"/>
      <c r="BK11" s="86"/>
      <c r="BL11" s="86"/>
      <c r="BM11" s="86"/>
    </row>
    <row r="12" spans="1:65" s="91" customFormat="1" ht="12" customHeight="1">
      <c r="A12" s="161"/>
      <c r="B12" s="91" t="s">
        <v>160</v>
      </c>
      <c r="C12" s="95"/>
      <c r="D12" s="95"/>
      <c r="E12" s="95"/>
      <c r="F12" s="95"/>
      <c r="G12" s="95"/>
      <c r="H12" s="95"/>
      <c r="I12" s="122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>
        <v>1</v>
      </c>
      <c r="AD12" s="95">
        <v>17</v>
      </c>
      <c r="AE12" s="95">
        <f aca="true" t="shared" si="6" ref="AE12:AF14">AA12+AC12</f>
        <v>1</v>
      </c>
      <c r="AF12" s="95">
        <f t="shared" si="6"/>
        <v>17</v>
      </c>
      <c r="AG12" s="95">
        <f t="shared" si="2"/>
        <v>1</v>
      </c>
      <c r="AH12" s="95">
        <f t="shared" si="3"/>
        <v>17</v>
      </c>
      <c r="AI12" s="91">
        <v>1</v>
      </c>
      <c r="AJ12" s="91">
        <v>1</v>
      </c>
      <c r="BE12" s="86"/>
      <c r="BF12" s="86"/>
      <c r="BG12" s="97">
        <f>AH12/AG12</f>
        <v>17</v>
      </c>
      <c r="BH12" s="86"/>
      <c r="BI12" s="86"/>
      <c r="BJ12" s="86"/>
      <c r="BK12" s="86"/>
      <c r="BL12" s="86"/>
      <c r="BM12" s="86"/>
    </row>
    <row r="13" spans="1:59" s="86" customFormat="1" ht="12" customHeight="1">
      <c r="A13" s="151"/>
      <c r="B13" s="70" t="s">
        <v>161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>
        <v>1</v>
      </c>
      <c r="AB13" s="95">
        <v>15</v>
      </c>
      <c r="AC13" s="95"/>
      <c r="AD13" s="95"/>
      <c r="AE13" s="95">
        <f t="shared" si="6"/>
        <v>1</v>
      </c>
      <c r="AF13" s="95">
        <f t="shared" si="6"/>
        <v>15</v>
      </c>
      <c r="AG13" s="95">
        <f t="shared" si="2"/>
        <v>1</v>
      </c>
      <c r="AH13" s="95">
        <f t="shared" si="3"/>
        <v>15</v>
      </c>
      <c r="BG13" s="97"/>
    </row>
    <row r="14" spans="1:65" s="91" customFormat="1" ht="12">
      <c r="A14" s="151">
        <v>5</v>
      </c>
      <c r="B14" s="96" t="s">
        <v>190</v>
      </c>
      <c r="C14" s="152"/>
      <c r="D14" s="152"/>
      <c r="E14" s="152">
        <v>2</v>
      </c>
      <c r="F14" s="152">
        <v>60</v>
      </c>
      <c r="G14" s="95">
        <v>2</v>
      </c>
      <c r="H14" s="95">
        <v>52</v>
      </c>
      <c r="I14" s="95">
        <v>3</v>
      </c>
      <c r="J14" s="95">
        <v>66</v>
      </c>
      <c r="K14" s="95">
        <v>2</v>
      </c>
      <c r="L14" s="95">
        <v>42</v>
      </c>
      <c r="M14" s="95">
        <f>K14+I14+G14+E14+C14</f>
        <v>9</v>
      </c>
      <c r="N14" s="95">
        <f>L14+J14+H14+F14+D14</f>
        <v>220</v>
      </c>
      <c r="O14" s="95">
        <v>2</v>
      </c>
      <c r="P14" s="95">
        <v>39</v>
      </c>
      <c r="Q14" s="95">
        <v>2</v>
      </c>
      <c r="R14" s="95">
        <v>44</v>
      </c>
      <c r="S14" s="95">
        <v>2</v>
      </c>
      <c r="T14" s="95">
        <v>44</v>
      </c>
      <c r="U14" s="95">
        <v>2</v>
      </c>
      <c r="V14" s="95">
        <v>40</v>
      </c>
      <c r="W14" s="95">
        <v>2</v>
      </c>
      <c r="X14" s="95">
        <v>35</v>
      </c>
      <c r="Y14" s="95">
        <f>O14+Q14+S14+U14+W14</f>
        <v>10</v>
      </c>
      <c r="Z14" s="95">
        <f>P14+R14+T14+V14+X14</f>
        <v>202</v>
      </c>
      <c r="AA14" s="95">
        <v>1</v>
      </c>
      <c r="AB14" s="95">
        <v>23</v>
      </c>
      <c r="AC14" s="95">
        <v>1</v>
      </c>
      <c r="AD14" s="95">
        <v>19</v>
      </c>
      <c r="AE14" s="95">
        <f t="shared" si="6"/>
        <v>2</v>
      </c>
      <c r="AF14" s="95">
        <f t="shared" si="6"/>
        <v>42</v>
      </c>
      <c r="AG14" s="95">
        <f t="shared" si="2"/>
        <v>21</v>
      </c>
      <c r="AH14" s="95">
        <f t="shared" si="3"/>
        <v>464</v>
      </c>
      <c r="BE14" s="86"/>
      <c r="BF14" s="86"/>
      <c r="BG14" s="97">
        <f>AH14/AG14</f>
        <v>22.095238095238095</v>
      </c>
      <c r="BH14" s="86"/>
      <c r="BI14" s="86"/>
      <c r="BJ14" s="86"/>
      <c r="BK14" s="86"/>
      <c r="BL14" s="86"/>
      <c r="BM14" s="86"/>
    </row>
    <row r="15" spans="1:65" s="91" customFormat="1" ht="12">
      <c r="A15" s="96">
        <v>6</v>
      </c>
      <c r="B15" s="96" t="s">
        <v>26</v>
      </c>
      <c r="C15" s="95"/>
      <c r="D15" s="95"/>
      <c r="E15" s="95">
        <v>2</v>
      </c>
      <c r="F15" s="95">
        <v>63</v>
      </c>
      <c r="G15" s="95">
        <v>2</v>
      </c>
      <c r="H15" s="95">
        <v>57</v>
      </c>
      <c r="I15" s="95">
        <v>3</v>
      </c>
      <c r="J15" s="95">
        <v>64</v>
      </c>
      <c r="K15" s="95">
        <v>2</v>
      </c>
      <c r="L15" s="95">
        <v>51</v>
      </c>
      <c r="M15" s="95">
        <f t="shared" si="4"/>
        <v>9</v>
      </c>
      <c r="N15" s="95">
        <f t="shared" si="4"/>
        <v>235</v>
      </c>
      <c r="O15" s="95">
        <v>2</v>
      </c>
      <c r="P15" s="95">
        <v>47</v>
      </c>
      <c r="Q15" s="95">
        <v>3</v>
      </c>
      <c r="R15" s="95">
        <v>66</v>
      </c>
      <c r="S15" s="95">
        <v>2</v>
      </c>
      <c r="T15" s="95">
        <v>44</v>
      </c>
      <c r="U15" s="95">
        <v>2</v>
      </c>
      <c r="V15" s="95">
        <v>43</v>
      </c>
      <c r="W15" s="122">
        <v>2</v>
      </c>
      <c r="X15" s="122">
        <v>44</v>
      </c>
      <c r="Y15" s="95">
        <f t="shared" si="0"/>
        <v>11</v>
      </c>
      <c r="Z15" s="95">
        <f t="shared" si="0"/>
        <v>244</v>
      </c>
      <c r="AA15" s="95">
        <v>1</v>
      </c>
      <c r="AB15" s="95">
        <v>21</v>
      </c>
      <c r="AC15" s="95">
        <v>1</v>
      </c>
      <c r="AD15" s="95">
        <v>15</v>
      </c>
      <c r="AE15" s="95">
        <f t="shared" si="1"/>
        <v>2</v>
      </c>
      <c r="AF15" s="95">
        <f t="shared" si="1"/>
        <v>36</v>
      </c>
      <c r="AG15" s="95">
        <f t="shared" si="2"/>
        <v>22</v>
      </c>
      <c r="AH15" s="95">
        <f t="shared" si="3"/>
        <v>515</v>
      </c>
      <c r="AI15" s="91">
        <v>1</v>
      </c>
      <c r="AJ15" s="91">
        <v>1</v>
      </c>
      <c r="AK15" s="91">
        <v>2.5</v>
      </c>
      <c r="AL15" s="91">
        <v>2</v>
      </c>
      <c r="AM15" s="91">
        <v>1</v>
      </c>
      <c r="AN15" s="91">
        <v>1</v>
      </c>
      <c r="AQ15" s="91">
        <v>1</v>
      </c>
      <c r="AR15" s="91">
        <v>1</v>
      </c>
      <c r="AS15" s="91">
        <v>1</v>
      </c>
      <c r="AT15" s="91">
        <v>1</v>
      </c>
      <c r="AU15" s="91">
        <v>1</v>
      </c>
      <c r="AV15" s="91">
        <v>1</v>
      </c>
      <c r="AW15" s="91">
        <v>0.5</v>
      </c>
      <c r="AY15" s="91">
        <v>1.5</v>
      </c>
      <c r="AZ15" s="91">
        <v>1.5</v>
      </c>
      <c r="BA15" s="91">
        <v>1.5</v>
      </c>
      <c r="BB15" s="91">
        <v>1.5</v>
      </c>
      <c r="BC15" s="91">
        <v>2</v>
      </c>
      <c r="BD15" s="91">
        <v>1.5</v>
      </c>
      <c r="BE15" s="86" t="s">
        <v>148</v>
      </c>
      <c r="BF15" s="86"/>
      <c r="BG15" s="97">
        <f t="shared" si="5"/>
        <v>23.40909090909091</v>
      </c>
      <c r="BH15" s="86"/>
      <c r="BI15" s="86"/>
      <c r="BJ15" s="86"/>
      <c r="BK15" s="86"/>
      <c r="BL15" s="86"/>
      <c r="BM15" s="86"/>
    </row>
    <row r="16" spans="1:65" s="23" customFormat="1" ht="12">
      <c r="A16" s="68">
        <v>7</v>
      </c>
      <c r="B16" s="68" t="s">
        <v>191</v>
      </c>
      <c r="C16" s="43"/>
      <c r="D16" s="43"/>
      <c r="E16" s="43">
        <v>2</v>
      </c>
      <c r="F16" s="43">
        <v>55</v>
      </c>
      <c r="G16" s="43">
        <v>2</v>
      </c>
      <c r="H16" s="43">
        <v>57</v>
      </c>
      <c r="I16" s="43">
        <v>2</v>
      </c>
      <c r="J16" s="43">
        <v>54</v>
      </c>
      <c r="K16" s="157">
        <v>2</v>
      </c>
      <c r="L16" s="157">
        <v>38</v>
      </c>
      <c r="M16" s="43">
        <f>K16+I16+G16+E16+C16</f>
        <v>8</v>
      </c>
      <c r="N16" s="43">
        <f>L16+J16+H16+F16+D16</f>
        <v>204</v>
      </c>
      <c r="O16" s="43">
        <v>2</v>
      </c>
      <c r="P16" s="43">
        <v>52</v>
      </c>
      <c r="Q16" s="43">
        <v>2</v>
      </c>
      <c r="R16" s="43">
        <v>40</v>
      </c>
      <c r="S16" s="43">
        <v>2</v>
      </c>
      <c r="T16" s="43">
        <v>41</v>
      </c>
      <c r="U16" s="43">
        <v>1</v>
      </c>
      <c r="V16" s="43">
        <v>32</v>
      </c>
      <c r="W16" s="157">
        <v>2</v>
      </c>
      <c r="X16" s="157">
        <v>36</v>
      </c>
      <c r="Y16" s="43">
        <f>O16+Q16+S16+U16+W16</f>
        <v>9</v>
      </c>
      <c r="Z16" s="43">
        <f>P16+R16+T16+V16+X16</f>
        <v>201</v>
      </c>
      <c r="AA16" s="43">
        <v>1</v>
      </c>
      <c r="AB16" s="43">
        <v>19</v>
      </c>
      <c r="AC16" s="43">
        <v>1</v>
      </c>
      <c r="AD16" s="43">
        <v>18</v>
      </c>
      <c r="AE16" s="43">
        <f>AA16+AC16</f>
        <v>2</v>
      </c>
      <c r="AF16" s="43">
        <f>AB16+AD16</f>
        <v>37</v>
      </c>
      <c r="AG16" s="95">
        <f t="shared" si="2"/>
        <v>19</v>
      </c>
      <c r="AH16" s="43">
        <f t="shared" si="3"/>
        <v>442</v>
      </c>
      <c r="BE16"/>
      <c r="BF16"/>
      <c r="BG16" s="89">
        <f>AH16/AG16</f>
        <v>23.263157894736842</v>
      </c>
      <c r="BH16"/>
      <c r="BI16"/>
      <c r="BJ16"/>
      <c r="BK16"/>
      <c r="BL16"/>
      <c r="BM16"/>
    </row>
    <row r="17" spans="1:65" s="91" customFormat="1" ht="12">
      <c r="A17" s="96">
        <v>8</v>
      </c>
      <c r="B17" s="96" t="s">
        <v>180</v>
      </c>
      <c r="C17" s="95"/>
      <c r="D17" s="95"/>
      <c r="E17" s="95">
        <v>4</v>
      </c>
      <c r="F17" s="95">
        <v>110</v>
      </c>
      <c r="G17" s="95">
        <v>4</v>
      </c>
      <c r="H17" s="95">
        <v>102</v>
      </c>
      <c r="I17" s="95">
        <v>3</v>
      </c>
      <c r="J17" s="95">
        <v>80</v>
      </c>
      <c r="K17" s="95">
        <v>3</v>
      </c>
      <c r="L17" s="95">
        <v>80</v>
      </c>
      <c r="M17" s="95">
        <f t="shared" si="4"/>
        <v>14</v>
      </c>
      <c r="N17" s="95">
        <f t="shared" si="4"/>
        <v>372</v>
      </c>
      <c r="O17" s="95">
        <v>3</v>
      </c>
      <c r="P17" s="95">
        <v>84</v>
      </c>
      <c r="Q17" s="95">
        <v>3</v>
      </c>
      <c r="R17" s="95">
        <v>82</v>
      </c>
      <c r="S17" s="95">
        <v>2</v>
      </c>
      <c r="T17" s="95">
        <v>60</v>
      </c>
      <c r="U17" s="95">
        <v>2</v>
      </c>
      <c r="V17" s="95">
        <v>49</v>
      </c>
      <c r="W17" s="95">
        <v>3</v>
      </c>
      <c r="X17" s="95">
        <v>70</v>
      </c>
      <c r="Y17" s="95">
        <f t="shared" si="0"/>
        <v>13</v>
      </c>
      <c r="Z17" s="95">
        <f t="shared" si="0"/>
        <v>345</v>
      </c>
      <c r="AA17" s="95">
        <v>1</v>
      </c>
      <c r="AB17" s="95">
        <v>20</v>
      </c>
      <c r="AC17" s="95">
        <v>1</v>
      </c>
      <c r="AD17" s="95">
        <v>22</v>
      </c>
      <c r="AE17" s="95">
        <f t="shared" si="1"/>
        <v>2</v>
      </c>
      <c r="AF17" s="95">
        <f t="shared" si="1"/>
        <v>42</v>
      </c>
      <c r="AG17" s="95">
        <f t="shared" si="2"/>
        <v>29</v>
      </c>
      <c r="AH17" s="95">
        <f t="shared" si="3"/>
        <v>759</v>
      </c>
      <c r="AI17" s="91">
        <v>1</v>
      </c>
      <c r="AJ17" s="91">
        <v>1</v>
      </c>
      <c r="AK17" s="91">
        <v>5</v>
      </c>
      <c r="AL17" s="91">
        <v>4</v>
      </c>
      <c r="AM17" s="91">
        <v>1</v>
      </c>
      <c r="AN17" s="91">
        <v>1</v>
      </c>
      <c r="AQ17" s="91">
        <v>2</v>
      </c>
      <c r="AR17" s="91">
        <v>1</v>
      </c>
      <c r="AS17" s="91">
        <v>1</v>
      </c>
      <c r="AT17" s="91">
        <v>1</v>
      </c>
      <c r="AU17" s="91">
        <v>1</v>
      </c>
      <c r="AV17" s="91">
        <v>1</v>
      </c>
      <c r="AW17" s="91">
        <v>1</v>
      </c>
      <c r="AX17" s="91">
        <v>1</v>
      </c>
      <c r="AY17" s="91">
        <v>2.5</v>
      </c>
      <c r="AZ17" s="91">
        <v>2</v>
      </c>
      <c r="BA17" s="91">
        <v>2</v>
      </c>
      <c r="BB17" s="91">
        <v>2</v>
      </c>
      <c r="BC17" s="91">
        <v>2</v>
      </c>
      <c r="BD17" s="91">
        <v>2</v>
      </c>
      <c r="BE17" s="86" t="s">
        <v>149</v>
      </c>
      <c r="BF17" s="86"/>
      <c r="BG17" s="97">
        <f t="shared" si="5"/>
        <v>26.17241379310345</v>
      </c>
      <c r="BH17" s="86"/>
      <c r="BI17" s="86"/>
      <c r="BJ17" s="86"/>
      <c r="BK17" s="86"/>
      <c r="BL17" s="86"/>
      <c r="BM17" s="86"/>
    </row>
    <row r="18" spans="1:65" s="91" customFormat="1" ht="12">
      <c r="A18" s="96">
        <v>9</v>
      </c>
      <c r="B18" s="96" t="s">
        <v>27</v>
      </c>
      <c r="C18" s="95"/>
      <c r="D18" s="95"/>
      <c r="E18" s="95">
        <v>3</v>
      </c>
      <c r="F18" s="95">
        <v>90</v>
      </c>
      <c r="G18" s="95">
        <v>3</v>
      </c>
      <c r="H18" s="95">
        <v>84</v>
      </c>
      <c r="I18" s="122">
        <v>2</v>
      </c>
      <c r="J18" s="122">
        <v>54</v>
      </c>
      <c r="K18" s="122">
        <v>3</v>
      </c>
      <c r="L18" s="122">
        <v>70</v>
      </c>
      <c r="M18" s="95">
        <f t="shared" si="4"/>
        <v>11</v>
      </c>
      <c r="N18" s="95">
        <f t="shared" si="4"/>
        <v>298</v>
      </c>
      <c r="O18" s="95">
        <v>3</v>
      </c>
      <c r="P18" s="95">
        <v>71</v>
      </c>
      <c r="Q18" s="122">
        <v>2</v>
      </c>
      <c r="R18" s="122">
        <v>53</v>
      </c>
      <c r="S18" s="95">
        <v>2</v>
      </c>
      <c r="T18" s="95">
        <v>49</v>
      </c>
      <c r="U18" s="95">
        <v>2</v>
      </c>
      <c r="V18" s="95">
        <v>43</v>
      </c>
      <c r="W18" s="122">
        <v>2</v>
      </c>
      <c r="X18" s="122">
        <v>53</v>
      </c>
      <c r="Y18" s="95">
        <f t="shared" si="0"/>
        <v>11</v>
      </c>
      <c r="Z18" s="95">
        <f t="shared" si="0"/>
        <v>269</v>
      </c>
      <c r="AA18" s="95">
        <v>1</v>
      </c>
      <c r="AB18" s="95">
        <v>22</v>
      </c>
      <c r="AC18" s="95">
        <v>1</v>
      </c>
      <c r="AD18" s="95">
        <v>27</v>
      </c>
      <c r="AE18" s="95">
        <f t="shared" si="1"/>
        <v>2</v>
      </c>
      <c r="AF18" s="95">
        <f t="shared" si="1"/>
        <v>49</v>
      </c>
      <c r="AG18" s="95">
        <f t="shared" si="2"/>
        <v>24</v>
      </c>
      <c r="AH18" s="122">
        <f t="shared" si="3"/>
        <v>616</v>
      </c>
      <c r="AI18" s="91">
        <v>1</v>
      </c>
      <c r="AJ18" s="91">
        <v>1</v>
      </c>
      <c r="BE18" s="86"/>
      <c r="BF18" s="86"/>
      <c r="BG18" s="97">
        <f t="shared" si="5"/>
        <v>25.666666666666668</v>
      </c>
      <c r="BH18" s="86"/>
      <c r="BI18" s="86"/>
      <c r="BJ18" s="86"/>
      <c r="BK18" s="86"/>
      <c r="BL18" s="86"/>
      <c r="BM18" s="86"/>
    </row>
    <row r="19" spans="1:65" s="91" customFormat="1" ht="12">
      <c r="A19" s="96">
        <v>10</v>
      </c>
      <c r="B19" s="96" t="s">
        <v>172</v>
      </c>
      <c r="C19" s="122"/>
      <c r="D19" s="122"/>
      <c r="E19" s="95">
        <v>3</v>
      </c>
      <c r="F19" s="95">
        <v>91</v>
      </c>
      <c r="G19" s="95">
        <v>4</v>
      </c>
      <c r="H19" s="95">
        <v>109</v>
      </c>
      <c r="I19" s="95">
        <v>3</v>
      </c>
      <c r="J19" s="95">
        <v>78</v>
      </c>
      <c r="K19" s="122">
        <v>3</v>
      </c>
      <c r="L19" s="122">
        <v>90</v>
      </c>
      <c r="M19" s="95">
        <f t="shared" si="4"/>
        <v>13</v>
      </c>
      <c r="N19" s="95">
        <f t="shared" si="4"/>
        <v>368</v>
      </c>
      <c r="O19" s="95">
        <v>3</v>
      </c>
      <c r="P19" s="95">
        <v>74</v>
      </c>
      <c r="Q19" s="95">
        <v>3</v>
      </c>
      <c r="R19" s="95">
        <v>69</v>
      </c>
      <c r="S19" s="95">
        <v>3</v>
      </c>
      <c r="T19" s="95">
        <v>78</v>
      </c>
      <c r="U19" s="95">
        <v>2</v>
      </c>
      <c r="V19" s="95">
        <v>51</v>
      </c>
      <c r="W19" s="95">
        <v>2</v>
      </c>
      <c r="X19" s="95">
        <v>56</v>
      </c>
      <c r="Y19" s="95">
        <f t="shared" si="0"/>
        <v>13</v>
      </c>
      <c r="Z19" s="95">
        <f t="shared" si="0"/>
        <v>328</v>
      </c>
      <c r="AA19" s="95">
        <v>1</v>
      </c>
      <c r="AB19" s="95">
        <v>20</v>
      </c>
      <c r="AC19" s="95">
        <v>1</v>
      </c>
      <c r="AD19" s="95">
        <v>28</v>
      </c>
      <c r="AE19" s="95">
        <f t="shared" si="1"/>
        <v>2</v>
      </c>
      <c r="AF19" s="95">
        <f t="shared" si="1"/>
        <v>48</v>
      </c>
      <c r="AG19" s="95">
        <f t="shared" si="2"/>
        <v>28</v>
      </c>
      <c r="AH19" s="95">
        <f t="shared" si="3"/>
        <v>744</v>
      </c>
      <c r="AI19" s="91">
        <v>1</v>
      </c>
      <c r="AJ19" s="91">
        <v>1</v>
      </c>
      <c r="AK19" s="91">
        <v>3.5</v>
      </c>
      <c r="AL19" s="91">
        <f>3-0.5</f>
        <v>2.5</v>
      </c>
      <c r="AM19" s="91">
        <v>1</v>
      </c>
      <c r="AN19" s="91">
        <v>1</v>
      </c>
      <c r="AQ19" s="91">
        <v>1</v>
      </c>
      <c r="AR19" s="91">
        <v>1</v>
      </c>
      <c r="AS19" s="91">
        <v>1</v>
      </c>
      <c r="AT19" s="91">
        <v>1</v>
      </c>
      <c r="AU19" s="91">
        <v>1</v>
      </c>
      <c r="AV19" s="91">
        <v>1</v>
      </c>
      <c r="AW19" s="91">
        <v>1</v>
      </c>
      <c r="AX19" s="91">
        <v>0.5</v>
      </c>
      <c r="AY19" s="91">
        <v>2</v>
      </c>
      <c r="AZ19" s="91">
        <v>2</v>
      </c>
      <c r="BA19" s="91">
        <v>2</v>
      </c>
      <c r="BB19" s="91">
        <v>1.5</v>
      </c>
      <c r="BC19" s="91">
        <v>2</v>
      </c>
      <c r="BD19" s="91">
        <v>2</v>
      </c>
      <c r="BE19" s="86" t="s">
        <v>150</v>
      </c>
      <c r="BF19" s="86"/>
      <c r="BG19" s="97">
        <f t="shared" si="5"/>
        <v>26.571428571428573</v>
      </c>
      <c r="BH19" s="86"/>
      <c r="BI19" s="86"/>
      <c r="BJ19" s="86"/>
      <c r="BK19" s="86"/>
      <c r="BL19" s="86"/>
      <c r="BM19" s="86"/>
    </row>
    <row r="20" spans="1:65" s="91" customFormat="1" ht="12">
      <c r="A20" s="96">
        <v>11</v>
      </c>
      <c r="B20" s="96" t="s">
        <v>28</v>
      </c>
      <c r="C20" s="95"/>
      <c r="D20" s="95"/>
      <c r="E20" s="95">
        <v>2</v>
      </c>
      <c r="F20" s="95">
        <v>39</v>
      </c>
      <c r="G20" s="95">
        <v>2</v>
      </c>
      <c r="H20" s="95">
        <v>40</v>
      </c>
      <c r="I20" s="95">
        <v>2</v>
      </c>
      <c r="J20" s="95">
        <v>41</v>
      </c>
      <c r="K20" s="95">
        <v>1</v>
      </c>
      <c r="L20" s="95">
        <v>30</v>
      </c>
      <c r="M20" s="95">
        <f t="shared" si="4"/>
        <v>7</v>
      </c>
      <c r="N20" s="95">
        <f t="shared" si="4"/>
        <v>150</v>
      </c>
      <c r="O20" s="95">
        <v>2</v>
      </c>
      <c r="P20" s="95">
        <v>40</v>
      </c>
      <c r="Q20" s="95">
        <v>1</v>
      </c>
      <c r="R20" s="95">
        <v>25</v>
      </c>
      <c r="S20" s="95">
        <v>2</v>
      </c>
      <c r="T20" s="95">
        <v>44</v>
      </c>
      <c r="U20" s="95">
        <v>1</v>
      </c>
      <c r="V20" s="95">
        <v>35</v>
      </c>
      <c r="W20" s="95">
        <v>1</v>
      </c>
      <c r="X20" s="95">
        <v>28</v>
      </c>
      <c r="Y20" s="95">
        <f t="shared" si="0"/>
        <v>7</v>
      </c>
      <c r="Z20" s="95">
        <f t="shared" si="0"/>
        <v>172</v>
      </c>
      <c r="AA20" s="95">
        <v>1</v>
      </c>
      <c r="AB20" s="95">
        <v>17</v>
      </c>
      <c r="AC20" s="95">
        <v>1</v>
      </c>
      <c r="AD20" s="95">
        <v>15</v>
      </c>
      <c r="AE20" s="95">
        <f t="shared" si="1"/>
        <v>2</v>
      </c>
      <c r="AF20" s="95">
        <f t="shared" si="1"/>
        <v>32</v>
      </c>
      <c r="AG20" s="95">
        <f t="shared" si="2"/>
        <v>16</v>
      </c>
      <c r="AH20" s="95">
        <f t="shared" si="3"/>
        <v>354</v>
      </c>
      <c r="AI20" s="91">
        <v>1</v>
      </c>
      <c r="AJ20" s="91">
        <v>1</v>
      </c>
      <c r="AK20" s="91">
        <v>1.5</v>
      </c>
      <c r="AL20" s="91">
        <v>1.5</v>
      </c>
      <c r="AO20" s="91">
        <v>1</v>
      </c>
      <c r="AP20" s="91">
        <v>1</v>
      </c>
      <c r="AQ20" s="91">
        <v>1</v>
      </c>
      <c r="AR20" s="91">
        <v>1</v>
      </c>
      <c r="AS20" s="91">
        <v>1</v>
      </c>
      <c r="AT20" s="91">
        <v>1</v>
      </c>
      <c r="AU20" s="91">
        <v>1</v>
      </c>
      <c r="AV20" s="91">
        <v>1</v>
      </c>
      <c r="AY20" s="91">
        <v>0.5</v>
      </c>
      <c r="AZ20" s="91">
        <v>0.5</v>
      </c>
      <c r="BA20" s="91">
        <v>1</v>
      </c>
      <c r="BB20" s="91">
        <v>1</v>
      </c>
      <c r="BC20" s="91">
        <v>1.5</v>
      </c>
      <c r="BD20" s="91">
        <v>1.5</v>
      </c>
      <c r="BE20" s="86"/>
      <c r="BF20" s="86"/>
      <c r="BG20" s="97">
        <f t="shared" si="5"/>
        <v>22.125</v>
      </c>
      <c r="BH20" s="86"/>
      <c r="BI20" s="86"/>
      <c r="BJ20" s="86"/>
      <c r="BK20" s="86"/>
      <c r="BL20" s="86"/>
      <c r="BM20" s="86"/>
    </row>
    <row r="21" spans="1:65" s="91" customFormat="1" ht="12.75" customHeight="1">
      <c r="A21" s="96">
        <v>12</v>
      </c>
      <c r="B21" s="96" t="s">
        <v>207</v>
      </c>
      <c r="C21" s="95"/>
      <c r="D21" s="95"/>
      <c r="E21" s="95">
        <v>1</v>
      </c>
      <c r="F21" s="95">
        <v>10</v>
      </c>
      <c r="G21" s="95">
        <v>1</v>
      </c>
      <c r="H21" s="95">
        <v>19</v>
      </c>
      <c r="I21" s="95">
        <v>1</v>
      </c>
      <c r="J21" s="95">
        <v>8</v>
      </c>
      <c r="K21" s="95">
        <v>1</v>
      </c>
      <c r="L21" s="95">
        <v>14</v>
      </c>
      <c r="M21" s="95">
        <f t="shared" si="4"/>
        <v>4</v>
      </c>
      <c r="N21" s="95">
        <f t="shared" si="4"/>
        <v>51</v>
      </c>
      <c r="O21" s="95">
        <v>1</v>
      </c>
      <c r="P21" s="95">
        <v>5</v>
      </c>
      <c r="Q21" s="95">
        <v>1</v>
      </c>
      <c r="R21" s="95">
        <v>12</v>
      </c>
      <c r="S21" s="122">
        <v>1</v>
      </c>
      <c r="T21" s="122">
        <v>7</v>
      </c>
      <c r="U21" s="95">
        <v>1</v>
      </c>
      <c r="V21" s="95">
        <v>9</v>
      </c>
      <c r="W21" s="95">
        <v>1</v>
      </c>
      <c r="X21" s="95">
        <v>6</v>
      </c>
      <c r="Y21" s="95">
        <f t="shared" si="0"/>
        <v>5</v>
      </c>
      <c r="Z21" s="95">
        <f t="shared" si="0"/>
        <v>39</v>
      </c>
      <c r="AA21" s="95"/>
      <c r="AB21" s="95"/>
      <c r="AC21" s="95"/>
      <c r="AD21" s="95"/>
      <c r="AE21" s="95">
        <f t="shared" si="1"/>
        <v>0</v>
      </c>
      <c r="AF21" s="95">
        <f t="shared" si="1"/>
        <v>0</v>
      </c>
      <c r="AG21" s="95">
        <f t="shared" si="2"/>
        <v>9</v>
      </c>
      <c r="AH21" s="95">
        <f t="shared" si="3"/>
        <v>90</v>
      </c>
      <c r="AI21" s="91">
        <v>1</v>
      </c>
      <c r="AJ21" s="91">
        <v>1</v>
      </c>
      <c r="AK21" s="91">
        <v>0.5</v>
      </c>
      <c r="AL21" s="91">
        <v>0.5</v>
      </c>
      <c r="AO21" s="91">
        <v>1</v>
      </c>
      <c r="AP21" s="91">
        <v>1</v>
      </c>
      <c r="AQ21" s="91">
        <v>1</v>
      </c>
      <c r="AR21" s="91">
        <v>1</v>
      </c>
      <c r="AW21" s="91">
        <v>0.5</v>
      </c>
      <c r="AX21" s="91">
        <v>0.5</v>
      </c>
      <c r="BA21" s="91">
        <v>1</v>
      </c>
      <c r="BB21" s="91">
        <v>1</v>
      </c>
      <c r="BC21" s="91">
        <v>0.5</v>
      </c>
      <c r="BD21" s="91">
        <v>0.5</v>
      </c>
      <c r="BE21" s="86"/>
      <c r="BF21" s="86"/>
      <c r="BG21" s="97">
        <f t="shared" si="5"/>
        <v>10</v>
      </c>
      <c r="BH21" s="86"/>
      <c r="BI21" s="86"/>
      <c r="BJ21" s="86"/>
      <c r="BK21" s="86"/>
      <c r="BL21" s="86"/>
      <c r="BM21" s="86"/>
    </row>
    <row r="22" spans="1:65" s="91" customFormat="1" ht="11.25" customHeight="1">
      <c r="A22" s="96">
        <v>13</v>
      </c>
      <c r="B22" s="96" t="s">
        <v>75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>
        <f t="shared" si="4"/>
        <v>0</v>
      </c>
      <c r="N22" s="95">
        <f t="shared" si="4"/>
        <v>0</v>
      </c>
      <c r="O22" s="95"/>
      <c r="P22" s="95"/>
      <c r="Q22" s="95"/>
      <c r="R22" s="95"/>
      <c r="S22" s="95"/>
      <c r="T22" s="95"/>
      <c r="U22" s="95">
        <v>2</v>
      </c>
      <c r="V22" s="95">
        <v>52</v>
      </c>
      <c r="W22" s="95">
        <v>2</v>
      </c>
      <c r="X22" s="95">
        <v>43</v>
      </c>
      <c r="Y22" s="95">
        <f t="shared" si="0"/>
        <v>4</v>
      </c>
      <c r="Z22" s="95">
        <f t="shared" si="0"/>
        <v>95</v>
      </c>
      <c r="AA22" s="95">
        <v>2</v>
      </c>
      <c r="AB22" s="95">
        <v>38</v>
      </c>
      <c r="AC22" s="95">
        <v>2</v>
      </c>
      <c r="AD22" s="95">
        <v>44</v>
      </c>
      <c r="AE22" s="95">
        <f t="shared" si="1"/>
        <v>4</v>
      </c>
      <c r="AF22" s="95">
        <f t="shared" si="1"/>
        <v>82</v>
      </c>
      <c r="AG22" s="95">
        <f t="shared" si="2"/>
        <v>8</v>
      </c>
      <c r="AH22" s="95">
        <f t="shared" si="3"/>
        <v>177</v>
      </c>
      <c r="AI22" s="91">
        <v>1</v>
      </c>
      <c r="AJ22" s="91">
        <v>1</v>
      </c>
      <c r="AK22" s="91">
        <v>2</v>
      </c>
      <c r="AL22" s="91">
        <v>2</v>
      </c>
      <c r="AO22" s="91">
        <v>0.5</v>
      </c>
      <c r="AP22" s="91">
        <v>1</v>
      </c>
      <c r="AW22" s="91">
        <v>0.5</v>
      </c>
      <c r="AX22" s="91">
        <v>0.5</v>
      </c>
      <c r="AY22" s="91">
        <v>0.5</v>
      </c>
      <c r="AZ22" s="91">
        <v>0.5</v>
      </c>
      <c r="BA22" s="91">
        <v>1</v>
      </c>
      <c r="BB22" s="91">
        <v>1</v>
      </c>
      <c r="BC22" s="91">
        <v>1</v>
      </c>
      <c r="BD22" s="91">
        <v>1</v>
      </c>
      <c r="BE22" s="86"/>
      <c r="BF22" s="86"/>
      <c r="BG22" s="97">
        <f t="shared" si="5"/>
        <v>22.125</v>
      </c>
      <c r="BH22" s="86"/>
      <c r="BI22" s="86"/>
      <c r="BJ22" s="86"/>
      <c r="BK22" s="86"/>
      <c r="BL22" s="86"/>
      <c r="BM22" s="86"/>
    </row>
    <row r="23" spans="1:65" s="91" customFormat="1" ht="12" customHeight="1">
      <c r="A23" s="96">
        <v>14</v>
      </c>
      <c r="B23" s="96" t="s">
        <v>29</v>
      </c>
      <c r="C23" s="95"/>
      <c r="D23" s="95"/>
      <c r="E23" s="95">
        <v>1</v>
      </c>
      <c r="F23" s="95">
        <v>17</v>
      </c>
      <c r="G23" s="95">
        <v>1</v>
      </c>
      <c r="H23" s="95">
        <v>16</v>
      </c>
      <c r="I23" s="95">
        <v>1</v>
      </c>
      <c r="J23" s="95">
        <v>17</v>
      </c>
      <c r="K23" s="95">
        <v>1</v>
      </c>
      <c r="L23" s="95">
        <v>14</v>
      </c>
      <c r="M23" s="95">
        <f t="shared" si="4"/>
        <v>4</v>
      </c>
      <c r="N23" s="95">
        <f t="shared" si="4"/>
        <v>64</v>
      </c>
      <c r="O23" s="95">
        <v>1</v>
      </c>
      <c r="P23" s="95">
        <v>15</v>
      </c>
      <c r="Q23" s="95">
        <v>1</v>
      </c>
      <c r="R23" s="95">
        <v>17</v>
      </c>
      <c r="S23" s="95">
        <v>1</v>
      </c>
      <c r="T23" s="95">
        <v>9</v>
      </c>
      <c r="U23" s="95">
        <v>1</v>
      </c>
      <c r="V23" s="95">
        <v>13</v>
      </c>
      <c r="W23" s="95">
        <v>1</v>
      </c>
      <c r="X23" s="95">
        <v>5</v>
      </c>
      <c r="Y23" s="95">
        <f t="shared" si="0"/>
        <v>5</v>
      </c>
      <c r="Z23" s="95">
        <f t="shared" si="0"/>
        <v>59</v>
      </c>
      <c r="AA23" s="95">
        <v>1</v>
      </c>
      <c r="AB23" s="95">
        <v>7</v>
      </c>
      <c r="AC23" s="95">
        <v>1</v>
      </c>
      <c r="AD23" s="95">
        <v>10</v>
      </c>
      <c r="AE23" s="95">
        <f t="shared" si="1"/>
        <v>2</v>
      </c>
      <c r="AF23" s="95">
        <f t="shared" si="1"/>
        <v>17</v>
      </c>
      <c r="AG23" s="95">
        <f t="shared" si="2"/>
        <v>11</v>
      </c>
      <c r="AH23" s="95">
        <f t="shared" si="3"/>
        <v>140</v>
      </c>
      <c r="AI23" s="91">
        <v>1</v>
      </c>
      <c r="AJ23" s="91">
        <v>1</v>
      </c>
      <c r="AK23" s="91">
        <v>1.5</v>
      </c>
      <c r="AL23" s="91">
        <v>1.5</v>
      </c>
      <c r="AO23" s="91">
        <v>1</v>
      </c>
      <c r="AP23" s="91">
        <v>1</v>
      </c>
      <c r="AQ23" s="91">
        <v>1</v>
      </c>
      <c r="AR23" s="91">
        <v>1</v>
      </c>
      <c r="AW23" s="91">
        <v>0.5</v>
      </c>
      <c r="AX23" s="91">
        <v>0.5</v>
      </c>
      <c r="AY23" s="91">
        <v>0.5</v>
      </c>
      <c r="AZ23" s="91">
        <v>0.5</v>
      </c>
      <c r="BA23" s="91">
        <v>1</v>
      </c>
      <c r="BB23" s="91">
        <v>1</v>
      </c>
      <c r="BC23" s="91">
        <v>1</v>
      </c>
      <c r="BD23" s="91">
        <v>1</v>
      </c>
      <c r="BE23" s="86"/>
      <c r="BF23" s="86"/>
      <c r="BG23" s="97">
        <f t="shared" si="5"/>
        <v>12.727272727272727</v>
      </c>
      <c r="BH23" s="86"/>
      <c r="BI23" s="86"/>
      <c r="BJ23" s="86"/>
      <c r="BK23" s="86"/>
      <c r="BL23" s="86"/>
      <c r="BM23" s="86"/>
    </row>
    <row r="24" spans="1:65" s="91" customFormat="1" ht="12">
      <c r="A24" s="96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1">
        <v>1</v>
      </c>
      <c r="AJ24" s="91">
        <v>1</v>
      </c>
      <c r="BE24" s="86"/>
      <c r="BF24" s="86"/>
      <c r="BG24" s="97" t="e">
        <f t="shared" si="5"/>
        <v>#DIV/0!</v>
      </c>
      <c r="BH24" s="86"/>
      <c r="BI24" s="86"/>
      <c r="BJ24" s="86"/>
      <c r="BK24" s="86"/>
      <c r="BL24" s="86"/>
      <c r="BM24" s="86"/>
    </row>
    <row r="25" spans="1:65" s="91" customFormat="1" ht="0.75" customHeight="1">
      <c r="A25" s="96">
        <v>16</v>
      </c>
      <c r="B25" s="96" t="s">
        <v>30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>
        <f>AE25+Y25+M25</f>
        <v>0</v>
      </c>
      <c r="AH25" s="95"/>
      <c r="AI25" s="91">
        <v>1</v>
      </c>
      <c r="BE25" s="86"/>
      <c r="BF25" s="86"/>
      <c r="BG25" s="97" t="e">
        <f t="shared" si="5"/>
        <v>#DIV/0!</v>
      </c>
      <c r="BH25" s="86"/>
      <c r="BI25" s="86"/>
      <c r="BJ25" s="86"/>
      <c r="BK25" s="86"/>
      <c r="BL25" s="86"/>
      <c r="BM25" s="86"/>
    </row>
    <row r="26" spans="1:65" s="23" customFormat="1" ht="0.75" customHeight="1" hidden="1">
      <c r="A26" s="68"/>
      <c r="B26" s="68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95">
        <f>AE26+Y26+M26</f>
        <v>0</v>
      </c>
      <c r="AH26" s="43"/>
      <c r="BE26"/>
      <c r="BF26"/>
      <c r="BG26" s="89"/>
      <c r="BH26"/>
      <c r="BI26"/>
      <c r="BJ26"/>
      <c r="BK26"/>
      <c r="BL26"/>
      <c r="BM26"/>
    </row>
    <row r="27" spans="1:65" s="23" customFormat="1" ht="12">
      <c r="A27" s="68"/>
      <c r="B27" s="68" t="s">
        <v>192</v>
      </c>
      <c r="C27" s="43">
        <f>SUM(C8:C26)</f>
        <v>3</v>
      </c>
      <c r="D27" s="43">
        <f aca="true" t="shared" si="7" ref="D27:AH27">SUM(D8:D26)</f>
        <v>86</v>
      </c>
      <c r="E27" s="43">
        <f t="shared" si="7"/>
        <v>27</v>
      </c>
      <c r="F27" s="43">
        <f t="shared" si="7"/>
        <v>713</v>
      </c>
      <c r="G27" s="43">
        <f>SUM(G8:G26)</f>
        <v>31</v>
      </c>
      <c r="H27" s="43">
        <f>SUM(H8:H26)</f>
        <v>794</v>
      </c>
      <c r="I27" s="43">
        <f t="shared" si="7"/>
        <v>29</v>
      </c>
      <c r="J27" s="43">
        <f t="shared" si="7"/>
        <v>706</v>
      </c>
      <c r="K27" s="43">
        <f t="shared" si="7"/>
        <v>26</v>
      </c>
      <c r="L27" s="43">
        <f t="shared" si="7"/>
        <v>649</v>
      </c>
      <c r="M27" s="43">
        <f t="shared" si="7"/>
        <v>116</v>
      </c>
      <c r="N27" s="43">
        <f t="shared" si="7"/>
        <v>2948</v>
      </c>
      <c r="O27" s="43">
        <f t="shared" si="7"/>
        <v>28</v>
      </c>
      <c r="P27" s="43">
        <f t="shared" si="7"/>
        <v>656</v>
      </c>
      <c r="Q27" s="43">
        <f t="shared" si="7"/>
        <v>27</v>
      </c>
      <c r="R27" s="43">
        <f t="shared" si="7"/>
        <v>635</v>
      </c>
      <c r="S27" s="43">
        <f t="shared" si="7"/>
        <v>25</v>
      </c>
      <c r="T27" s="43">
        <f t="shared" si="7"/>
        <v>563</v>
      </c>
      <c r="U27" s="43">
        <f t="shared" si="7"/>
        <v>23</v>
      </c>
      <c r="V27" s="43">
        <f t="shared" si="7"/>
        <v>524</v>
      </c>
      <c r="W27" s="43">
        <f t="shared" si="7"/>
        <v>25</v>
      </c>
      <c r="X27" s="43">
        <f t="shared" si="7"/>
        <v>541</v>
      </c>
      <c r="Y27" s="43">
        <f t="shared" si="7"/>
        <v>128</v>
      </c>
      <c r="Z27" s="43">
        <f t="shared" si="7"/>
        <v>2919</v>
      </c>
      <c r="AA27" s="43">
        <f t="shared" si="7"/>
        <v>14</v>
      </c>
      <c r="AB27" s="43">
        <f t="shared" si="7"/>
        <v>280</v>
      </c>
      <c r="AC27" s="43">
        <f t="shared" si="7"/>
        <v>15</v>
      </c>
      <c r="AD27" s="43">
        <f t="shared" si="7"/>
        <v>299</v>
      </c>
      <c r="AE27" s="43">
        <f t="shared" si="7"/>
        <v>29</v>
      </c>
      <c r="AF27" s="43">
        <f t="shared" si="7"/>
        <v>579</v>
      </c>
      <c r="AG27" s="95">
        <f>AE27+Y27+M27</f>
        <v>273</v>
      </c>
      <c r="AH27" s="43">
        <f t="shared" si="7"/>
        <v>6446</v>
      </c>
      <c r="BE27"/>
      <c r="BF27"/>
      <c r="BG27" s="89">
        <f t="shared" si="5"/>
        <v>23.611721611721613</v>
      </c>
      <c r="BH27"/>
      <c r="BI27"/>
      <c r="BJ27"/>
      <c r="BK27"/>
      <c r="BL27"/>
      <c r="BM27"/>
    </row>
    <row r="28" spans="1:65" s="23" customFormat="1" ht="14.25" customHeight="1">
      <c r="A28" s="69"/>
      <c r="B28" s="6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BE28"/>
      <c r="BF28"/>
      <c r="BG28" s="89"/>
      <c r="BH28"/>
      <c r="BI28"/>
      <c r="BJ28"/>
      <c r="BK28"/>
      <c r="BL28"/>
      <c r="BM28"/>
    </row>
    <row r="29" spans="1:59" ht="0.75" customHeight="1">
      <c r="A29" s="70" t="s">
        <v>31</v>
      </c>
      <c r="B29" s="70"/>
      <c r="C29" t="e">
        <f>#REF!-#REF!</f>
        <v>#REF!</v>
      </c>
      <c r="D29" t="e">
        <f>#REF!-#REF!</f>
        <v>#REF!</v>
      </c>
      <c r="E29" t="e">
        <f>#REF!-#REF!</f>
        <v>#REF!</v>
      </c>
      <c r="F29" t="e">
        <f>#REF!-#REF!</f>
        <v>#REF!</v>
      </c>
      <c r="G29" t="e">
        <f>#REF!-#REF!</f>
        <v>#REF!</v>
      </c>
      <c r="H29" t="e">
        <f>#REF!-#REF!</f>
        <v>#REF!</v>
      </c>
      <c r="I29" t="e">
        <f>#REF!-#REF!</f>
        <v>#REF!</v>
      </c>
      <c r="J29" t="e">
        <f>#REF!-#REF!</f>
        <v>#REF!</v>
      </c>
      <c r="K29" t="e">
        <f>#REF!-#REF!</f>
        <v>#REF!</v>
      </c>
      <c r="L29" t="e">
        <f>#REF!-#REF!</f>
        <v>#REF!</v>
      </c>
      <c r="M29" t="e">
        <f>#REF!-#REF!</f>
        <v>#REF!</v>
      </c>
      <c r="N29" t="e">
        <f>#REF!-#REF!</f>
        <v>#REF!</v>
      </c>
      <c r="O29" t="e">
        <f>#REF!-#REF!</f>
        <v>#REF!</v>
      </c>
      <c r="P29" t="e">
        <f>#REF!-#REF!</f>
        <v>#REF!</v>
      </c>
      <c r="Q29" t="e">
        <f>#REF!-#REF!</f>
        <v>#REF!</v>
      </c>
      <c r="R29" t="e">
        <f>#REF!-#REF!</f>
        <v>#REF!</v>
      </c>
      <c r="S29" t="e">
        <f>#REF!-#REF!</f>
        <v>#REF!</v>
      </c>
      <c r="T29" t="e">
        <f>#REF!-#REF!</f>
        <v>#REF!</v>
      </c>
      <c r="U29" t="e">
        <f>#REF!-#REF!</f>
        <v>#REF!</v>
      </c>
      <c r="V29" t="e">
        <f>#REF!-#REF!</f>
        <v>#REF!</v>
      </c>
      <c r="W29" t="e">
        <f>#REF!-#REF!</f>
        <v>#REF!</v>
      </c>
      <c r="X29" t="e">
        <f>#REF!-#REF!</f>
        <v>#REF!</v>
      </c>
      <c r="Y29" t="e">
        <f>#REF!-#REF!</f>
        <v>#REF!</v>
      </c>
      <c r="Z29" t="e">
        <f>#REF!-#REF!</f>
        <v>#REF!</v>
      </c>
      <c r="AA29" t="e">
        <f>#REF!-#REF!</f>
        <v>#REF!</v>
      </c>
      <c r="AB29" t="e">
        <f>#REF!-#REF!</f>
        <v>#REF!</v>
      </c>
      <c r="AC29" t="e">
        <f>#REF!-#REF!</f>
        <v>#REF!</v>
      </c>
      <c r="AD29" t="e">
        <f>#REF!-#REF!</f>
        <v>#REF!</v>
      </c>
      <c r="AE29" t="e">
        <f>#REF!-#REF!</f>
        <v>#REF!</v>
      </c>
      <c r="AF29" t="e">
        <f>#REF!-#REF!</f>
        <v>#REF!</v>
      </c>
      <c r="AG29" t="e">
        <f>#REF!-#REF!</f>
        <v>#REF!</v>
      </c>
      <c r="AI29" t="e">
        <f>#REF!-#REF!</f>
        <v>#REF!</v>
      </c>
      <c r="AJ29" t="e">
        <f>#REF!-#REF!</f>
        <v>#REF!</v>
      </c>
      <c r="AK29" t="e">
        <f>#REF!-#REF!</f>
        <v>#REF!</v>
      </c>
      <c r="AL29" t="e">
        <f>#REF!-#REF!</f>
        <v>#REF!</v>
      </c>
      <c r="AM29" t="e">
        <f>#REF!-#REF!</f>
        <v>#REF!</v>
      </c>
      <c r="AN29" t="e">
        <f>#REF!-#REF!</f>
        <v>#REF!</v>
      </c>
      <c r="AO29" t="e">
        <f>#REF!-#REF!</f>
        <v>#REF!</v>
      </c>
      <c r="AP29" t="e">
        <f>#REF!-#REF!</f>
        <v>#REF!</v>
      </c>
      <c r="AQ29" t="e">
        <f>#REF!-#REF!</f>
        <v>#REF!</v>
      </c>
      <c r="AR29" t="e">
        <f>#REF!-#REF!</f>
        <v>#REF!</v>
      </c>
      <c r="AS29" t="e">
        <f>#REF!-#REF!</f>
        <v>#REF!</v>
      </c>
      <c r="AT29" t="e">
        <f>#REF!-#REF!</f>
        <v>#REF!</v>
      </c>
      <c r="AU29" t="e">
        <f>#REF!-#REF!</f>
        <v>#REF!</v>
      </c>
      <c r="AV29" t="e">
        <f>#REF!-#REF!</f>
        <v>#REF!</v>
      </c>
      <c r="AW29" t="e">
        <f>#REF!-#REF!</f>
        <v>#REF!</v>
      </c>
      <c r="AX29" t="e">
        <f>#REF!-#REF!</f>
        <v>#REF!</v>
      </c>
      <c r="AY29" t="e">
        <f>#REF!-#REF!</f>
        <v>#REF!</v>
      </c>
      <c r="AZ29" t="e">
        <f>#REF!-#REF!</f>
        <v>#REF!</v>
      </c>
      <c r="BA29" t="e">
        <f>#REF!-#REF!</f>
        <v>#REF!</v>
      </c>
      <c r="BB29" t="e">
        <f>#REF!-#REF!</f>
        <v>#REF!</v>
      </c>
      <c r="BC29" t="e">
        <f>#REF!-#REF!</f>
        <v>#REF!</v>
      </c>
      <c r="BD29" t="e">
        <f>#REF!-#REF!</f>
        <v>#REF!</v>
      </c>
      <c r="BE29" t="e">
        <f>#REF!-#REF!</f>
        <v>#REF!</v>
      </c>
      <c r="BF29" t="e">
        <f>#REF!-#REF!</f>
        <v>#REF!</v>
      </c>
      <c r="BG29" t="e">
        <f>#REF!-#REF!</f>
        <v>#REF!</v>
      </c>
    </row>
    <row r="30" spans="1:2" ht="12">
      <c r="A30" s="70"/>
      <c r="B30" s="70"/>
    </row>
    <row r="31" spans="1:2" ht="12.75" customHeight="1">
      <c r="A31" s="71"/>
      <c r="B31" s="71"/>
    </row>
    <row r="32" spans="1:65" s="26" customFormat="1" ht="12.75" customHeight="1" hidden="1">
      <c r="A32" s="70" t="s">
        <v>33</v>
      </c>
      <c r="B32" s="70"/>
      <c r="H32"/>
      <c r="P32" s="26" t="s">
        <v>34</v>
      </c>
      <c r="BE32"/>
      <c r="BF32"/>
      <c r="BG32"/>
      <c r="BH32"/>
      <c r="BI32"/>
      <c r="BJ32"/>
      <c r="BK32"/>
      <c r="BL32"/>
      <c r="BM32"/>
    </row>
    <row r="33" ht="12.75">
      <c r="Z33"/>
    </row>
    <row r="34" spans="1:26" ht="12.75">
      <c r="A34" s="71"/>
      <c r="B34" s="71"/>
      <c r="Z34"/>
    </row>
    <row r="35" spans="1:16" ht="12.75" hidden="1">
      <c r="A35" s="71" t="s">
        <v>132</v>
      </c>
      <c r="B35" s="71"/>
      <c r="P35" s="22" t="s">
        <v>158</v>
      </c>
    </row>
    <row r="36" spans="1:16" ht="12.75" customHeight="1">
      <c r="A36" s="71" t="s">
        <v>173</v>
      </c>
      <c r="B36" s="71"/>
      <c r="P36" s="22" t="s">
        <v>206</v>
      </c>
    </row>
    <row r="37" spans="1:2" ht="12.75">
      <c r="A37" s="71"/>
      <c r="B37" s="71"/>
    </row>
    <row r="38" spans="1:2" ht="12.75">
      <c r="A38" s="71"/>
      <c r="B38" s="71"/>
    </row>
    <row r="39" spans="1:2" ht="12.75">
      <c r="A39" s="71"/>
      <c r="B39" s="71"/>
    </row>
    <row r="40" spans="1:2" ht="12.75">
      <c r="A40" s="71"/>
      <c r="B40" s="71"/>
    </row>
    <row r="41" spans="1:2" ht="12.75">
      <c r="A41" s="71"/>
      <c r="B41" s="71"/>
    </row>
    <row r="42" spans="1:2" ht="12.75">
      <c r="A42" s="71"/>
      <c r="B42" s="71"/>
    </row>
    <row r="43" spans="1:2" ht="12.75">
      <c r="A43" s="71"/>
      <c r="B43" s="71"/>
    </row>
    <row r="44" spans="1:2" ht="12.75">
      <c r="A44" s="71"/>
      <c r="B44" s="71"/>
    </row>
    <row r="45" spans="1:2" ht="12.75">
      <c r="A45" s="71"/>
      <c r="B45" s="71"/>
    </row>
    <row r="46" spans="1:2" ht="12.75">
      <c r="A46" s="71"/>
      <c r="B46" s="71"/>
    </row>
    <row r="47" spans="1:2" ht="12.75">
      <c r="A47" s="71"/>
      <c r="B47" s="71"/>
    </row>
    <row r="48" spans="1:2" ht="12.75">
      <c r="A48" s="71"/>
      <c r="B48" s="71"/>
    </row>
    <row r="49" spans="1:2" ht="12.75">
      <c r="A49" s="71"/>
      <c r="B49" s="71"/>
    </row>
    <row r="50" spans="1:2" ht="12.75">
      <c r="A50" s="71"/>
      <c r="B50" s="71"/>
    </row>
    <row r="51" spans="1:2" ht="12.75">
      <c r="A51" s="71"/>
      <c r="B51" s="71"/>
    </row>
    <row r="52" spans="1:2" ht="12.75">
      <c r="A52" s="71"/>
      <c r="B52" s="71"/>
    </row>
    <row r="53" spans="1:2" ht="12.75">
      <c r="A53" s="71"/>
      <c r="B53" s="71"/>
    </row>
    <row r="54" spans="1:2" ht="12.75">
      <c r="A54" s="71"/>
      <c r="B54" s="71"/>
    </row>
    <row r="55" spans="1:2" ht="12.75">
      <c r="A55" s="71"/>
      <c r="B55" s="71"/>
    </row>
    <row r="56" spans="1:2" ht="12.75">
      <c r="A56" s="71"/>
      <c r="B56" s="71"/>
    </row>
    <row r="57" spans="1:2" ht="12.75">
      <c r="A57" s="71"/>
      <c r="B57" s="71"/>
    </row>
    <row r="58" spans="1:2" ht="12.75">
      <c r="A58" s="71"/>
      <c r="B58" s="71"/>
    </row>
    <row r="59" spans="1:2" ht="12.75">
      <c r="A59" s="71"/>
      <c r="B59" s="71"/>
    </row>
    <row r="60" spans="1:2" ht="12.75">
      <c r="A60" s="71"/>
      <c r="B60" s="71"/>
    </row>
    <row r="61" spans="1:2" ht="12.75">
      <c r="A61" s="71"/>
      <c r="B61" s="71"/>
    </row>
    <row r="62" spans="1:2" ht="12.75">
      <c r="A62" s="71"/>
      <c r="B62" s="71"/>
    </row>
  </sheetData>
  <sheetProtection/>
  <printOptions/>
  <pageMargins left="0.17" right="0.18" top="1.81" bottom="0.54" header="0.22" footer="0.33"/>
  <pageSetup fitToHeight="1" fitToWidth="1" horizontalDpi="120" verticalDpi="12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1.00390625" style="26" customWidth="1"/>
    <col min="2" max="2" width="9.125" style="26" customWidth="1"/>
    <col min="3" max="3" width="6.125" style="26" customWidth="1"/>
    <col min="4" max="4" width="6.50390625" style="26" customWidth="1"/>
    <col min="5" max="6" width="7.125" style="26" customWidth="1"/>
    <col min="7" max="7" width="7.50390625" style="26" customWidth="1"/>
    <col min="8" max="8" width="7.125" style="26" customWidth="1"/>
    <col min="9" max="9" width="6.125" style="26" customWidth="1"/>
    <col min="10" max="11" width="6.875" style="26" customWidth="1"/>
    <col min="12" max="12" width="7.50390625" style="26" customWidth="1"/>
    <col min="13" max="16384" width="9.125" style="26" customWidth="1"/>
  </cols>
  <sheetData>
    <row r="1" spans="6:14" ht="13.5">
      <c r="F1"/>
      <c r="G1"/>
      <c r="H1" s="91"/>
      <c r="I1" s="91" t="s">
        <v>156</v>
      </c>
      <c r="J1" s="91"/>
      <c r="K1" s="80"/>
      <c r="L1" s="24"/>
      <c r="M1" s="24"/>
      <c r="N1" s="24"/>
    </row>
    <row r="2" spans="6:14" ht="13.5">
      <c r="F2"/>
      <c r="G2"/>
      <c r="I2" s="86" t="s">
        <v>228</v>
      </c>
      <c r="J2" s="91"/>
      <c r="K2" s="80"/>
      <c r="L2" s="25"/>
      <c r="M2" s="25"/>
      <c r="N2" s="25"/>
    </row>
    <row r="3" spans="6:14" ht="13.5">
      <c r="F3"/>
      <c r="G3"/>
      <c r="I3" s="92"/>
      <c r="J3" s="258" t="s">
        <v>231</v>
      </c>
      <c r="K3" s="92"/>
      <c r="L3" s="24"/>
      <c r="M3" s="24"/>
      <c r="N3" s="24"/>
    </row>
    <row r="4" spans="6:14" ht="13.5">
      <c r="F4"/>
      <c r="G4"/>
      <c r="H4" s="81"/>
      <c r="I4" s="80"/>
      <c r="J4" s="80"/>
      <c r="K4" s="80"/>
      <c r="L4" s="24"/>
      <c r="M4" s="24"/>
      <c r="N4" s="24"/>
    </row>
    <row r="5" spans="3:11" ht="13.5">
      <c r="C5" s="247" t="s">
        <v>226</v>
      </c>
      <c r="D5" s="21"/>
      <c r="E5" s="248"/>
      <c r="F5" s="248"/>
      <c r="G5" s="248"/>
      <c r="H5" s="248"/>
      <c r="I5" s="248"/>
      <c r="J5" s="248"/>
      <c r="K5" s="248"/>
    </row>
    <row r="7" spans="1:12" ht="14.25" thickBot="1">
      <c r="A7" s="27"/>
      <c r="B7" s="28"/>
      <c r="C7" s="153" t="s">
        <v>35</v>
      </c>
      <c r="D7" s="33"/>
      <c r="E7" s="34" t="s">
        <v>36</v>
      </c>
      <c r="F7" s="35"/>
      <c r="G7" s="33" t="s">
        <v>37</v>
      </c>
      <c r="H7" s="35"/>
      <c r="I7" s="33" t="s">
        <v>205</v>
      </c>
      <c r="J7" s="35"/>
      <c r="K7" s="33" t="s">
        <v>38</v>
      </c>
      <c r="L7" s="35"/>
    </row>
    <row r="8" spans="1:12" ht="13.5">
      <c r="A8" s="29"/>
      <c r="B8" s="30"/>
      <c r="C8" s="26" t="s">
        <v>39</v>
      </c>
      <c r="D8" s="14"/>
      <c r="E8" s="14"/>
      <c r="F8" s="14" t="s">
        <v>40</v>
      </c>
      <c r="G8" s="14"/>
      <c r="H8" s="14"/>
      <c r="I8" s="14"/>
      <c r="J8" s="14"/>
      <c r="K8" s="36"/>
      <c r="L8" s="14"/>
    </row>
    <row r="9" spans="1:12" ht="13.5">
      <c r="A9" s="31"/>
      <c r="B9" s="32"/>
      <c r="C9" s="16" t="s">
        <v>41</v>
      </c>
      <c r="D9" s="16" t="s">
        <v>42</v>
      </c>
      <c r="E9" s="16" t="s">
        <v>20</v>
      </c>
      <c r="F9" s="16" t="s">
        <v>43</v>
      </c>
      <c r="G9" s="16" t="s">
        <v>42</v>
      </c>
      <c r="H9" s="16" t="s">
        <v>20</v>
      </c>
      <c r="I9" s="16" t="s">
        <v>42</v>
      </c>
      <c r="J9" s="16" t="s">
        <v>20</v>
      </c>
      <c r="K9" s="16" t="s">
        <v>42</v>
      </c>
      <c r="L9" s="16" t="s">
        <v>20</v>
      </c>
    </row>
    <row r="10" spans="1:12" ht="13.5">
      <c r="A10" s="27" t="s">
        <v>174</v>
      </c>
      <c r="B10" s="28"/>
      <c r="C10" s="14"/>
      <c r="D10" s="29"/>
      <c r="E10" s="29"/>
      <c r="F10" s="29"/>
      <c r="G10" s="29"/>
      <c r="H10" s="29"/>
      <c r="I10" s="29"/>
      <c r="J10" s="29"/>
      <c r="K10" s="29"/>
      <c r="L10" s="15"/>
    </row>
    <row r="11" spans="1:12" ht="13.5">
      <c r="A11" s="29" t="s">
        <v>44</v>
      </c>
      <c r="B11" s="30"/>
      <c r="C11" s="15"/>
      <c r="D11" s="29"/>
      <c r="E11" s="29"/>
      <c r="F11" s="29"/>
      <c r="G11" s="29"/>
      <c r="H11" s="29"/>
      <c r="I11" s="29"/>
      <c r="J11" s="29"/>
      <c r="K11" s="29"/>
      <c r="L11" s="15"/>
    </row>
    <row r="12" spans="1:12" ht="13.5">
      <c r="A12" s="29" t="s">
        <v>45</v>
      </c>
      <c r="B12" s="30"/>
      <c r="C12" s="37"/>
      <c r="D12" s="39"/>
      <c r="E12" s="39"/>
      <c r="F12" s="39"/>
      <c r="G12" s="39"/>
      <c r="H12" s="39"/>
      <c r="I12" s="39"/>
      <c r="J12" s="39"/>
      <c r="K12" s="39"/>
      <c r="L12" s="37"/>
    </row>
    <row r="13" spans="1:13" ht="13.5">
      <c r="A13" s="31" t="s">
        <v>46</v>
      </c>
      <c r="B13" s="32"/>
      <c r="C13" s="38">
        <f>C16+C19+C21</f>
        <v>14</v>
      </c>
      <c r="D13" s="40">
        <f>'ЗОШ 15-16'!M27</f>
        <v>116</v>
      </c>
      <c r="E13" s="40">
        <f>'ЗОШ 15-16'!N27</f>
        <v>2948</v>
      </c>
      <c r="F13" s="40">
        <f>'ЗОШ 15-16'!D27</f>
        <v>86</v>
      </c>
      <c r="G13" s="40">
        <f>'ЗОШ 15-16'!Y27</f>
        <v>128</v>
      </c>
      <c r="H13" s="40">
        <f>'ЗОШ 15-16'!Z27</f>
        <v>2919</v>
      </c>
      <c r="I13" s="40">
        <f>'ЗОШ 15-16'!AE27</f>
        <v>29</v>
      </c>
      <c r="J13" s="40">
        <f>'ЗОШ 15-16'!AF27</f>
        <v>579</v>
      </c>
      <c r="K13" s="40">
        <f>'ЗОШ 15-16'!AG27</f>
        <v>273</v>
      </c>
      <c r="L13" s="38">
        <f>'ЗОШ 15-16'!AH27</f>
        <v>6446</v>
      </c>
      <c r="M13" s="24"/>
    </row>
    <row r="14" spans="1:12" ht="13.5">
      <c r="A14" s="27"/>
      <c r="B14" s="28"/>
      <c r="C14" s="39"/>
      <c r="D14" s="39"/>
      <c r="E14" s="39"/>
      <c r="F14" s="39"/>
      <c r="G14" s="39"/>
      <c r="H14" s="39"/>
      <c r="I14" s="39"/>
      <c r="J14" s="39"/>
      <c r="K14" s="39"/>
      <c r="L14" s="37"/>
    </row>
    <row r="15" spans="1:12" ht="13.5">
      <c r="A15" s="29" t="s">
        <v>47</v>
      </c>
      <c r="B15" s="30"/>
      <c r="C15" s="39"/>
      <c r="D15" s="39"/>
      <c r="E15" s="39"/>
      <c r="F15" s="39"/>
      <c r="G15" s="39"/>
      <c r="H15" s="39"/>
      <c r="I15" s="39"/>
      <c r="J15" s="39"/>
      <c r="K15" s="39"/>
      <c r="L15" s="37"/>
    </row>
    <row r="16" spans="1:12" ht="13.5">
      <c r="A16" s="31" t="s">
        <v>48</v>
      </c>
      <c r="B16" s="32"/>
      <c r="C16" s="40"/>
      <c r="D16" s="40">
        <f>'ЗОШ 15-16'!M24+'ЗОШ 15-16'!M25</f>
        <v>0</v>
      </c>
      <c r="E16" s="40">
        <f>'ЗОШ 15-16'!N24+'ЗОШ 15-16'!N25</f>
        <v>0</v>
      </c>
      <c r="F16" s="40"/>
      <c r="G16" s="40"/>
      <c r="H16" s="40"/>
      <c r="I16" s="40"/>
      <c r="J16" s="40"/>
      <c r="K16" s="40">
        <f>D16+G16+I16</f>
        <v>0</v>
      </c>
      <c r="L16" s="38">
        <f>E16+H16+J16</f>
        <v>0</v>
      </c>
    </row>
    <row r="17" spans="1:12" ht="13.5">
      <c r="A17" s="27"/>
      <c r="B17" s="28"/>
      <c r="C17" s="39"/>
      <c r="D17" s="39"/>
      <c r="E17" s="39"/>
      <c r="F17" s="39"/>
      <c r="G17" s="39"/>
      <c r="H17" s="39"/>
      <c r="I17" s="39"/>
      <c r="J17" s="39"/>
      <c r="K17" s="39"/>
      <c r="L17" s="37"/>
    </row>
    <row r="18" spans="1:12" ht="13.5">
      <c r="A18" s="29" t="s">
        <v>49</v>
      </c>
      <c r="B18" s="30"/>
      <c r="C18" s="39"/>
      <c r="D18" s="39"/>
      <c r="E18" s="39"/>
      <c r="F18" s="39"/>
      <c r="G18" s="39"/>
      <c r="H18" s="39"/>
      <c r="I18" s="39"/>
      <c r="J18" s="39"/>
      <c r="K18" s="39"/>
      <c r="L18" s="37"/>
    </row>
    <row r="19" spans="1:12" ht="13.5">
      <c r="A19" s="31" t="s">
        <v>50</v>
      </c>
      <c r="B19" s="32"/>
      <c r="C19" s="40">
        <v>1</v>
      </c>
      <c r="D19" s="40">
        <f>'ЗОШ 15-16'!M21</f>
        <v>4</v>
      </c>
      <c r="E19" s="40">
        <f>'ЗОШ 15-16'!N21</f>
        <v>51</v>
      </c>
      <c r="F19" s="40"/>
      <c r="G19" s="40">
        <f>'ЗОШ 15-16'!Y21</f>
        <v>5</v>
      </c>
      <c r="H19" s="40">
        <f>'ЗОШ 15-16'!Z21</f>
        <v>39</v>
      </c>
      <c r="I19" s="40"/>
      <c r="J19" s="40"/>
      <c r="K19" s="40">
        <f>D19+G19+I19</f>
        <v>9</v>
      </c>
      <c r="L19" s="38">
        <f>E19+H19+J19</f>
        <v>90</v>
      </c>
    </row>
    <row r="20" spans="1:12" ht="13.5">
      <c r="A20" s="27"/>
      <c r="B20" s="28"/>
      <c r="C20" s="39"/>
      <c r="D20" s="39"/>
      <c r="E20" s="39"/>
      <c r="F20" s="39"/>
      <c r="G20" s="39"/>
      <c r="H20" s="39"/>
      <c r="I20" s="39"/>
      <c r="J20" s="39"/>
      <c r="K20" s="39"/>
      <c r="L20" s="37"/>
    </row>
    <row r="21" spans="1:12" ht="13.5">
      <c r="A21" s="31" t="s">
        <v>50</v>
      </c>
      <c r="B21" s="32"/>
      <c r="C21" s="40">
        <v>13</v>
      </c>
      <c r="D21" s="40">
        <f>'ЗОШ 15-16'!M27-'ЗОШ 15-16'!M24-'ЗОШ 15-16'!M25-'ЗОШ 15-16'!M21</f>
        <v>112</v>
      </c>
      <c r="E21" s="40">
        <f>'ЗОШ 15-16'!N27-'ЗОШ 15-16'!N24-'ЗОШ 15-16'!N25-'ЗОШ 15-16'!N21</f>
        <v>2897</v>
      </c>
      <c r="F21" s="40">
        <f>'ЗОШ 15-16'!D27</f>
        <v>86</v>
      </c>
      <c r="G21" s="40">
        <f>'ЗОШ 15-16'!Y27-'ЗОШ 15-16'!Y21</f>
        <v>123</v>
      </c>
      <c r="H21" s="40">
        <f>'ЗОШ 15-16'!Z27-'ЗОШ 15-16'!Z21</f>
        <v>2880</v>
      </c>
      <c r="I21" s="40">
        <f>'ЗОШ 15-16'!AE27</f>
        <v>29</v>
      </c>
      <c r="J21" s="40">
        <f>'ЗОШ 15-16'!AF27</f>
        <v>579</v>
      </c>
      <c r="K21" s="40">
        <f>'ЗОШ 15-16'!AG27-'ЗОШ 15-16'!AG25-'ЗОШ 15-16'!AG24-'ЗОШ 15-16'!AG21</f>
        <v>264</v>
      </c>
      <c r="L21" s="38">
        <f>E21+H21+J21</f>
        <v>6356</v>
      </c>
    </row>
    <row r="22" spans="1:12" ht="13.5">
      <c r="A22" s="27"/>
      <c r="B22" s="28"/>
      <c r="C22" s="39"/>
      <c r="D22" s="39"/>
      <c r="E22" s="39"/>
      <c r="F22" s="39"/>
      <c r="G22" s="39"/>
      <c r="H22" s="39"/>
      <c r="I22" s="39"/>
      <c r="J22" s="39"/>
      <c r="K22" s="39"/>
      <c r="L22" s="37"/>
    </row>
    <row r="23" spans="1:12" ht="13.5">
      <c r="A23" s="29" t="s">
        <v>51</v>
      </c>
      <c r="B23" s="30"/>
      <c r="C23" s="39"/>
      <c r="D23" s="39"/>
      <c r="E23" s="39"/>
      <c r="F23" s="39"/>
      <c r="G23" s="39">
        <f>'ЗОШ 15-16'!Y18</f>
        <v>11</v>
      </c>
      <c r="H23" s="39">
        <f>'ЗОШ 15-16'!Z18</f>
        <v>269</v>
      </c>
      <c r="I23" s="39">
        <f>'ЗОШ 15-16'!AE18</f>
        <v>2</v>
      </c>
      <c r="J23" s="39">
        <f>'ЗОШ 15-16'!AF18</f>
        <v>49</v>
      </c>
      <c r="K23" s="39">
        <f>D23+G23+I23</f>
        <v>13</v>
      </c>
      <c r="L23" s="37">
        <f>E23+H23+J23</f>
        <v>318</v>
      </c>
    </row>
    <row r="24" spans="1:12" ht="13.5">
      <c r="A24" s="31" t="s">
        <v>52</v>
      </c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38"/>
    </row>
    <row r="25" spans="1:12" ht="13.5">
      <c r="A25" s="27"/>
      <c r="B25" s="28"/>
      <c r="C25" s="39"/>
      <c r="D25" s="39"/>
      <c r="E25" s="39"/>
      <c r="F25" s="39"/>
      <c r="G25" s="41"/>
      <c r="H25" s="41"/>
      <c r="I25" s="39"/>
      <c r="J25" s="39"/>
      <c r="K25" s="39"/>
      <c r="L25" s="37"/>
    </row>
    <row r="26" spans="1:12" ht="13.5">
      <c r="A26" s="31" t="s">
        <v>53</v>
      </c>
      <c r="B26" s="32"/>
      <c r="C26" s="40"/>
      <c r="D26" s="40"/>
      <c r="E26" s="40"/>
      <c r="F26" s="40"/>
      <c r="G26" s="40">
        <f>'ЗОШ 15-16'!Y22</f>
        <v>4</v>
      </c>
      <c r="H26" s="40">
        <f>'ЗОШ 15-16'!Z22</f>
        <v>95</v>
      </c>
      <c r="I26" s="40">
        <f>'ЗОШ 15-16'!AE22</f>
        <v>4</v>
      </c>
      <c r="J26" s="40">
        <f>'ЗОШ 15-16'!AF22</f>
        <v>82</v>
      </c>
      <c r="K26" s="40">
        <f>D26+G26+I26</f>
        <v>8</v>
      </c>
      <c r="L26" s="38">
        <f>E26+H26+J26</f>
        <v>177</v>
      </c>
    </row>
    <row r="27" spans="1:12" ht="13.5">
      <c r="A27" s="27"/>
      <c r="B27" s="28"/>
      <c r="C27" s="39"/>
      <c r="D27" s="39"/>
      <c r="E27" s="39"/>
      <c r="F27" s="39"/>
      <c r="G27" s="39"/>
      <c r="H27" s="39"/>
      <c r="I27" s="39"/>
      <c r="J27" s="39"/>
      <c r="K27" s="39"/>
      <c r="L27" s="37"/>
    </row>
    <row r="28" spans="1:12" ht="14.25" customHeight="1" hidden="1">
      <c r="A28" s="27" t="s">
        <v>54</v>
      </c>
      <c r="B28" s="28"/>
      <c r="C28" s="39"/>
      <c r="D28" s="39"/>
      <c r="E28" s="39"/>
      <c r="F28" s="39"/>
      <c r="G28" s="39"/>
      <c r="H28" s="39"/>
      <c r="I28" s="39"/>
      <c r="J28" s="39"/>
      <c r="K28" s="39"/>
      <c r="L28" s="37"/>
    </row>
    <row r="29" spans="1:12" ht="14.25" customHeight="1" hidden="1">
      <c r="A29" s="29" t="s">
        <v>55</v>
      </c>
      <c r="B29" s="30"/>
      <c r="C29" s="39">
        <v>1</v>
      </c>
      <c r="D29" s="39" t="e">
        <f>'ЗОШ 15-16'!#REF!</f>
        <v>#REF!</v>
      </c>
      <c r="E29" s="39" t="e">
        <f>'ЗОШ 15-16'!#REF!</f>
        <v>#REF!</v>
      </c>
      <c r="F29" s="41"/>
      <c r="G29" s="39" t="e">
        <f>'ЗОШ 15-16'!#REF!</f>
        <v>#REF!</v>
      </c>
      <c r="H29" s="39" t="e">
        <f>'ЗОШ 15-16'!#REF!</f>
        <v>#REF!</v>
      </c>
      <c r="I29" s="39" t="e">
        <f>'ЗОШ 15-16'!#REF!</f>
        <v>#REF!</v>
      </c>
      <c r="J29" s="39" t="e">
        <f>'ЗОШ 15-16'!#REF!</f>
        <v>#REF!</v>
      </c>
      <c r="K29" s="39" t="e">
        <f aca="true" t="shared" si="0" ref="K29:L32">D29+G29+I29</f>
        <v>#REF!</v>
      </c>
      <c r="L29" s="37" t="e">
        <f t="shared" si="0"/>
        <v>#REF!</v>
      </c>
    </row>
    <row r="30" spans="1:12" ht="14.25" customHeight="1" hidden="1">
      <c r="A30" s="31"/>
      <c r="B30" s="32"/>
      <c r="C30" s="40"/>
      <c r="D30" s="42"/>
      <c r="E30" s="40"/>
      <c r="F30" s="42"/>
      <c r="G30" s="42"/>
      <c r="H30" s="40"/>
      <c r="I30" s="40"/>
      <c r="J30" s="40"/>
      <c r="K30" s="40"/>
      <c r="L30" s="38"/>
    </row>
    <row r="31" spans="1:12" ht="14.25" customHeight="1" hidden="1">
      <c r="A31" s="27" t="s">
        <v>56</v>
      </c>
      <c r="B31" s="28"/>
      <c r="C31" s="39"/>
      <c r="D31" s="39"/>
      <c r="E31" s="39"/>
      <c r="F31" s="41"/>
      <c r="G31" s="39"/>
      <c r="H31" s="39"/>
      <c r="I31" s="39"/>
      <c r="J31" s="39"/>
      <c r="K31" s="39"/>
      <c r="L31" s="37"/>
    </row>
    <row r="32" spans="1:12" ht="14.25" customHeight="1" hidden="1">
      <c r="A32" s="31" t="s">
        <v>57</v>
      </c>
      <c r="B32" s="32"/>
      <c r="C32" s="40">
        <v>1</v>
      </c>
      <c r="D32" s="40" t="e">
        <f>'ЗОШ 15-16'!#REF!</f>
        <v>#REF!</v>
      </c>
      <c r="E32" s="40" t="e">
        <f>'ЗОШ 15-16'!#REF!</f>
        <v>#REF!</v>
      </c>
      <c r="F32" s="42"/>
      <c r="G32" s="40" t="e">
        <f>'ЗОШ 15-16'!#REF!</f>
        <v>#REF!</v>
      </c>
      <c r="H32" s="40" t="e">
        <f>'ЗОШ 15-16'!#REF!</f>
        <v>#REF!</v>
      </c>
      <c r="I32" s="40"/>
      <c r="J32" s="40"/>
      <c r="K32" s="40" t="e">
        <f t="shared" si="0"/>
        <v>#REF!</v>
      </c>
      <c r="L32" s="38" t="e">
        <f t="shared" si="0"/>
        <v>#REF!</v>
      </c>
    </row>
    <row r="33" spans="1:12" ht="14.25" customHeight="1" hidden="1">
      <c r="A33" s="27"/>
      <c r="B33" s="28"/>
      <c r="C33" s="39"/>
      <c r="D33" s="39"/>
      <c r="E33" s="39"/>
      <c r="F33" s="39"/>
      <c r="G33" s="39"/>
      <c r="H33" s="39"/>
      <c r="I33" s="39"/>
      <c r="J33" s="39"/>
      <c r="K33" s="39"/>
      <c r="L33" s="37"/>
    </row>
    <row r="34" spans="1:12" ht="14.25" customHeight="1" hidden="1">
      <c r="A34" s="31" t="s">
        <v>32</v>
      </c>
      <c r="B34" s="32"/>
      <c r="C34" s="40">
        <f>SUM(C28:C33)</f>
        <v>2</v>
      </c>
      <c r="D34" s="40" t="e">
        <f aca="true" t="shared" si="1" ref="D34:L34">SUM(D28:D33)</f>
        <v>#REF!</v>
      </c>
      <c r="E34" s="40" t="e">
        <f t="shared" si="1"/>
        <v>#REF!</v>
      </c>
      <c r="F34" s="40">
        <f t="shared" si="1"/>
        <v>0</v>
      </c>
      <c r="G34" s="40" t="e">
        <f t="shared" si="1"/>
        <v>#REF!</v>
      </c>
      <c r="H34" s="40" t="e">
        <f t="shared" si="1"/>
        <v>#REF!</v>
      </c>
      <c r="I34" s="40" t="e">
        <f t="shared" si="1"/>
        <v>#REF!</v>
      </c>
      <c r="J34" s="40" t="e">
        <f t="shared" si="1"/>
        <v>#REF!</v>
      </c>
      <c r="K34" s="40" t="e">
        <f t="shared" si="1"/>
        <v>#REF!</v>
      </c>
      <c r="L34" s="38" t="e">
        <f t="shared" si="1"/>
        <v>#REF!</v>
      </c>
    </row>
    <row r="35" spans="1:12" ht="13.5" hidden="1">
      <c r="A35" s="27" t="s">
        <v>174</v>
      </c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14"/>
    </row>
    <row r="36" spans="1:12" ht="13.5" hidden="1">
      <c r="A36" s="29" t="s">
        <v>44</v>
      </c>
      <c r="B36" s="30"/>
      <c r="C36" s="39"/>
      <c r="D36" s="29"/>
      <c r="E36" s="29"/>
      <c r="F36" s="29"/>
      <c r="G36" s="29"/>
      <c r="H36" s="29"/>
      <c r="I36" s="29"/>
      <c r="J36" s="29"/>
      <c r="K36" s="29"/>
      <c r="L36" s="15"/>
    </row>
    <row r="37" spans="1:13" ht="13.5" hidden="1">
      <c r="A37" s="29" t="s">
        <v>179</v>
      </c>
      <c r="B37" s="30" t="s">
        <v>177</v>
      </c>
      <c r="C37" s="39">
        <v>2</v>
      </c>
      <c r="D37" s="39" t="s">
        <v>78</v>
      </c>
      <c r="E37" s="39"/>
      <c r="F37" s="39"/>
      <c r="G37" s="39"/>
      <c r="H37" s="39"/>
      <c r="I37" s="39"/>
      <c r="J37" s="39"/>
      <c r="K37" s="39"/>
      <c r="L37" s="37"/>
      <c r="M37" s="29"/>
    </row>
    <row r="38" spans="1:12" ht="13.5" hidden="1">
      <c r="A38" s="31" t="s">
        <v>178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 ht="13.5">
      <c r="A39" s="27"/>
      <c r="B39" s="28"/>
      <c r="C39" s="53"/>
      <c r="D39" s="27"/>
      <c r="E39" s="27"/>
      <c r="F39" s="27"/>
      <c r="G39" s="27"/>
      <c r="H39" s="27"/>
      <c r="I39" s="27"/>
      <c r="J39" s="27"/>
      <c r="K39" s="27"/>
      <c r="L39" s="14"/>
    </row>
    <row r="40" spans="1:13" ht="13.5">
      <c r="A40" s="31" t="s">
        <v>58</v>
      </c>
      <c r="B40" s="32"/>
      <c r="C40" s="40">
        <f>C13</f>
        <v>14</v>
      </c>
      <c r="D40" s="40">
        <f aca="true" t="shared" si="2" ref="D40:L40">D13</f>
        <v>116</v>
      </c>
      <c r="E40" s="40">
        <f t="shared" si="2"/>
        <v>2948</v>
      </c>
      <c r="F40" s="40">
        <f t="shared" si="2"/>
        <v>86</v>
      </c>
      <c r="G40" s="40">
        <f t="shared" si="2"/>
        <v>128</v>
      </c>
      <c r="H40" s="40">
        <f t="shared" si="2"/>
        <v>2919</v>
      </c>
      <c r="I40" s="40">
        <f t="shared" si="2"/>
        <v>29</v>
      </c>
      <c r="J40" s="40">
        <f t="shared" si="2"/>
        <v>579</v>
      </c>
      <c r="K40" s="40">
        <f t="shared" si="2"/>
        <v>273</v>
      </c>
      <c r="L40" s="38">
        <f t="shared" si="2"/>
        <v>6446</v>
      </c>
      <c r="M40" s="29"/>
    </row>
    <row r="44" ht="12.75" customHeight="1"/>
    <row r="45" spans="1:8" ht="15" customHeight="1" hidden="1">
      <c r="A45" s="26" t="s">
        <v>33</v>
      </c>
      <c r="H45" s="26" t="s">
        <v>34</v>
      </c>
    </row>
    <row r="46" spans="1:9" s="86" customFormat="1" ht="15" customHeight="1">
      <c r="A46" s="87" t="s">
        <v>170</v>
      </c>
      <c r="B46" s="1"/>
      <c r="C46" s="1"/>
      <c r="D46" s="1"/>
      <c r="I46" s="22"/>
    </row>
    <row r="47" spans="1:11" ht="15" customHeight="1">
      <c r="A47" s="1" t="s">
        <v>154</v>
      </c>
      <c r="B47" s="1"/>
      <c r="C47" s="1"/>
      <c r="I47" s="87" t="s">
        <v>206</v>
      </c>
      <c r="J47" s="87"/>
      <c r="K47" s="22"/>
    </row>
    <row r="48" ht="15" customHeight="1"/>
  </sheetData>
  <sheetProtection/>
  <printOptions/>
  <pageMargins left="0.6" right="0.1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8.125" style="1" customWidth="1"/>
    <col min="2" max="2" width="17.125" style="1" customWidth="1"/>
    <col min="3" max="3" width="13.125" style="1" customWidth="1"/>
    <col min="4" max="4" width="17.875" style="1" customWidth="1"/>
    <col min="5" max="6" width="13.125" style="1" customWidth="1"/>
    <col min="7" max="16384" width="9.125" style="1" customWidth="1"/>
  </cols>
  <sheetData>
    <row r="1" spans="4:6" ht="15">
      <c r="D1" s="1" t="s">
        <v>156</v>
      </c>
      <c r="E1"/>
      <c r="F1"/>
    </row>
    <row r="2" spans="4:6" ht="15">
      <c r="D2" s="1" t="s">
        <v>228</v>
      </c>
      <c r="E2"/>
      <c r="F2"/>
    </row>
    <row r="3" spans="4:6" ht="15">
      <c r="D3" s="259" t="s">
        <v>232</v>
      </c>
      <c r="E3"/>
      <c r="F3"/>
    </row>
    <row r="4" spans="5:6" ht="15">
      <c r="E4"/>
      <c r="F4"/>
    </row>
    <row r="5" spans="2:4" ht="15">
      <c r="B5" s="249" t="s">
        <v>189</v>
      </c>
      <c r="C5" s="249"/>
      <c r="D5" s="249"/>
    </row>
    <row r="6" ht="15">
      <c r="A6"/>
    </row>
    <row r="7" spans="1:6" ht="15">
      <c r="A7" s="4" t="s">
        <v>59</v>
      </c>
      <c r="B7" s="6" t="s">
        <v>60</v>
      </c>
      <c r="C7" s="7" t="s">
        <v>61</v>
      </c>
      <c r="D7" s="6" t="s">
        <v>62</v>
      </c>
      <c r="E7" s="8" t="s">
        <v>63</v>
      </c>
      <c r="F7" s="244"/>
    </row>
    <row r="8" spans="1:6" ht="14.25" customHeight="1">
      <c r="A8" s="5"/>
      <c r="B8" s="9" t="s">
        <v>42</v>
      </c>
      <c r="C8" s="10" t="s">
        <v>64</v>
      </c>
      <c r="D8" s="9" t="s">
        <v>65</v>
      </c>
      <c r="E8" s="11"/>
      <c r="F8" s="244"/>
    </row>
    <row r="9" spans="1:6" ht="15.75" customHeight="1">
      <c r="A9" s="2" t="s">
        <v>66</v>
      </c>
      <c r="B9" s="3">
        <v>1</v>
      </c>
      <c r="C9" s="3"/>
      <c r="D9" s="3">
        <v>2</v>
      </c>
      <c r="E9" s="3"/>
      <c r="F9" s="244"/>
    </row>
    <row r="10" spans="1:6" ht="15">
      <c r="A10" s="2"/>
      <c r="B10" s="3"/>
      <c r="C10" s="3"/>
      <c r="D10" s="3"/>
      <c r="E10" s="3"/>
      <c r="F10" s="244"/>
    </row>
    <row r="11" spans="1:6" ht="15">
      <c r="A11" s="2" t="s">
        <v>67</v>
      </c>
      <c r="B11" s="3"/>
      <c r="C11" s="3">
        <v>2</v>
      </c>
      <c r="D11" s="3"/>
      <c r="E11" s="3"/>
      <c r="F11" s="244"/>
    </row>
    <row r="12" spans="1:6" ht="15.75" customHeight="1">
      <c r="A12" s="2"/>
      <c r="B12" s="3"/>
      <c r="C12" s="3"/>
      <c r="D12" s="3"/>
      <c r="E12" s="3"/>
      <c r="F12" s="244"/>
    </row>
    <row r="13" spans="1:6" ht="15.75" customHeight="1">
      <c r="A13" s="2" t="s">
        <v>68</v>
      </c>
      <c r="B13" s="3">
        <v>1</v>
      </c>
      <c r="C13" s="3"/>
      <c r="D13" s="3">
        <v>1</v>
      </c>
      <c r="E13" s="3">
        <v>2</v>
      </c>
      <c r="F13" s="244"/>
    </row>
    <row r="14" spans="1:6" ht="15">
      <c r="A14" s="2"/>
      <c r="B14" s="3"/>
      <c r="C14" s="3"/>
      <c r="D14" s="3"/>
      <c r="E14" s="3"/>
      <c r="F14" s="244"/>
    </row>
    <row r="15" spans="1:6" ht="15">
      <c r="A15" s="2" t="s">
        <v>70</v>
      </c>
      <c r="B15" s="3"/>
      <c r="C15" s="3"/>
      <c r="D15" s="3"/>
      <c r="E15" s="3"/>
      <c r="F15" s="244"/>
    </row>
    <row r="16" spans="1:6" ht="15">
      <c r="A16" s="2"/>
      <c r="B16" s="3"/>
      <c r="C16" s="3"/>
      <c r="D16" s="3"/>
      <c r="E16" s="3"/>
      <c r="F16" s="244"/>
    </row>
    <row r="17" spans="1:6" ht="15">
      <c r="A17" s="2" t="s">
        <v>197</v>
      </c>
      <c r="B17" s="3">
        <v>3</v>
      </c>
      <c r="C17" s="3"/>
      <c r="D17" s="3"/>
      <c r="E17" s="3"/>
      <c r="F17" s="244"/>
    </row>
    <row r="18" spans="1:6" ht="15">
      <c r="A18" s="2"/>
      <c r="B18" s="3"/>
      <c r="C18" s="3"/>
      <c r="D18" s="3"/>
      <c r="E18" s="3"/>
      <c r="F18" s="244"/>
    </row>
    <row r="19" spans="1:6" ht="15">
      <c r="A19" s="2" t="s">
        <v>71</v>
      </c>
      <c r="B19" s="3"/>
      <c r="C19" s="3"/>
      <c r="D19" s="3"/>
      <c r="E19" s="3"/>
      <c r="F19" s="244"/>
    </row>
    <row r="20" spans="1:6" ht="15">
      <c r="A20" s="2" t="s">
        <v>198</v>
      </c>
      <c r="B20" s="3">
        <v>3</v>
      </c>
      <c r="C20" s="3"/>
      <c r="D20" s="3"/>
      <c r="E20" s="3"/>
      <c r="F20" s="244"/>
    </row>
    <row r="21" spans="1:6" ht="15" hidden="1">
      <c r="A21" s="2" t="s">
        <v>198</v>
      </c>
      <c r="B21" s="3" t="s">
        <v>69</v>
      </c>
      <c r="C21" s="3"/>
      <c r="D21" s="3"/>
      <c r="E21" s="3"/>
      <c r="F21" s="244"/>
    </row>
    <row r="22" spans="1:6" ht="13.5" customHeight="1">
      <c r="A22" s="2"/>
      <c r="B22" s="3"/>
      <c r="C22" s="3"/>
      <c r="D22" s="3"/>
      <c r="E22" s="3"/>
      <c r="F22" s="244"/>
    </row>
    <row r="23" spans="1:6" ht="16.5" customHeight="1">
      <c r="A23" s="2" t="s">
        <v>72</v>
      </c>
      <c r="B23" s="3"/>
      <c r="C23" s="3">
        <v>24</v>
      </c>
      <c r="D23" s="3"/>
      <c r="E23" s="3"/>
      <c r="F23" s="244"/>
    </row>
    <row r="24" spans="1:6" ht="15">
      <c r="A24" s="2"/>
      <c r="B24" s="3"/>
      <c r="C24" s="3"/>
      <c r="D24" s="3"/>
      <c r="E24" s="3"/>
      <c r="F24" s="244"/>
    </row>
    <row r="25" spans="1:6" ht="15">
      <c r="A25" s="2" t="s">
        <v>73</v>
      </c>
      <c r="B25" s="3"/>
      <c r="C25" s="3">
        <v>11</v>
      </c>
      <c r="D25" s="3"/>
      <c r="E25" s="3"/>
      <c r="F25" s="244"/>
    </row>
    <row r="26" spans="1:6" ht="15">
      <c r="A26" s="2"/>
      <c r="B26" s="3"/>
      <c r="C26" s="3"/>
      <c r="D26" s="3"/>
      <c r="E26" s="3"/>
      <c r="F26" s="244"/>
    </row>
    <row r="27" spans="1:6" ht="15">
      <c r="A27" s="2" t="s">
        <v>74</v>
      </c>
      <c r="B27" s="3"/>
      <c r="C27" s="3"/>
      <c r="D27" s="3"/>
      <c r="E27" s="3"/>
      <c r="F27" s="244"/>
    </row>
    <row r="28" spans="1:6" ht="15">
      <c r="A28" s="2"/>
      <c r="B28" s="3"/>
      <c r="C28" s="3"/>
      <c r="D28" s="3"/>
      <c r="E28" s="3"/>
      <c r="F28" s="244"/>
    </row>
    <row r="29" spans="1:6" ht="15">
      <c r="A29" s="2" t="s">
        <v>75</v>
      </c>
      <c r="B29" s="3"/>
      <c r="C29" s="3"/>
      <c r="D29" s="3">
        <v>4</v>
      </c>
      <c r="E29" s="3"/>
      <c r="F29" s="244"/>
    </row>
    <row r="30" spans="1:6" ht="13.5" customHeight="1">
      <c r="A30" s="2"/>
      <c r="B30" s="3"/>
      <c r="C30" s="3"/>
      <c r="D30" s="3"/>
      <c r="E30" s="3"/>
      <c r="F30" s="244"/>
    </row>
    <row r="31" spans="1:6" ht="3" customHeight="1" hidden="1">
      <c r="A31" s="2" t="s">
        <v>167</v>
      </c>
      <c r="B31" s="3"/>
      <c r="C31" s="3"/>
      <c r="D31" s="3"/>
      <c r="E31" s="3"/>
      <c r="F31" s="244"/>
    </row>
    <row r="32" spans="1:6" ht="15">
      <c r="A32" s="2" t="s">
        <v>199</v>
      </c>
      <c r="B32" s="3"/>
      <c r="C32" s="3"/>
      <c r="D32" s="3"/>
      <c r="E32" s="3"/>
      <c r="F32" s="244"/>
    </row>
    <row r="33" spans="1:6" ht="33.75" customHeight="1">
      <c r="A33" s="2" t="s">
        <v>76</v>
      </c>
      <c r="B33" s="3">
        <f>SUM(B9:B32)</f>
        <v>8</v>
      </c>
      <c r="C33" s="3">
        <f>SUM(C9:C32)</f>
        <v>37</v>
      </c>
      <c r="D33" s="3">
        <f>SUM(D9:D32)</f>
        <v>7</v>
      </c>
      <c r="E33" s="3">
        <f>SUM(E9:E32)</f>
        <v>2</v>
      </c>
      <c r="F33" s="244"/>
    </row>
    <row r="38" ht="15">
      <c r="G38" s="1"/>
    </row>
    <row r="39" ht="15">
      <c r="G39"/>
    </row>
    <row r="41" ht="13.5" customHeight="1"/>
    <row r="42" spans="1:5" ht="15" hidden="1">
      <c r="A42" s="1" t="s">
        <v>33</v>
      </c>
      <c r="E42" s="1" t="s">
        <v>77</v>
      </c>
    </row>
    <row r="43" spans="1:6" ht="15">
      <c r="A43" s="87" t="s">
        <v>170</v>
      </c>
      <c r="E43" s="87"/>
      <c r="F43" s="87"/>
    </row>
    <row r="44" spans="1:6" ht="15">
      <c r="A44" s="1" t="s">
        <v>154</v>
      </c>
      <c r="B44" s="1" t="s">
        <v>78</v>
      </c>
      <c r="D44" s="87" t="s">
        <v>206</v>
      </c>
      <c r="E44" s="87"/>
      <c r="F44" s="87"/>
    </row>
    <row r="45" ht="15">
      <c r="G45" s="22"/>
    </row>
  </sheetData>
  <sheetProtection/>
  <printOptions/>
  <pageMargins left="0.98" right="0.17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1"/>
  <sheetViews>
    <sheetView tabSelected="1" zoomScalePageLayoutView="0" workbookViewId="0" topLeftCell="A42">
      <selection activeCell="AJ54" sqref="AJ54"/>
    </sheetView>
  </sheetViews>
  <sheetFormatPr defaultColWidth="9.00390625" defaultRowHeight="12.75"/>
  <cols>
    <col min="1" max="1" width="15.875" style="57" customWidth="1"/>
    <col min="2" max="3" width="5.125" style="57" customWidth="1"/>
    <col min="4" max="4" width="4.875" style="57" customWidth="1"/>
    <col min="5" max="5" width="6.50390625" style="57" customWidth="1"/>
    <col min="6" max="7" width="5.125" style="57" customWidth="1"/>
    <col min="8" max="8" width="4.125" style="66" customWidth="1"/>
    <col min="9" max="9" width="5.50390625" style="57" customWidth="1"/>
    <col min="10" max="10" width="4.125" style="66" customWidth="1"/>
    <col min="11" max="13" width="5.50390625" style="57" customWidth="1"/>
    <col min="14" max="15" width="4.125" style="57" customWidth="1"/>
    <col min="16" max="16" width="3.875" style="57" customWidth="1"/>
    <col min="17" max="17" width="4.50390625" style="57" customWidth="1"/>
    <col min="18" max="19" width="4.125" style="57" customWidth="1"/>
    <col min="20" max="21" width="4.125" style="57" hidden="1" customWidth="1"/>
    <col min="22" max="22" width="3.875" style="57" hidden="1" customWidth="1"/>
    <col min="23" max="23" width="4.50390625" style="57" hidden="1" customWidth="1"/>
    <col min="24" max="24" width="3.875" style="57" customWidth="1"/>
    <col min="25" max="26" width="4.125" style="57" customWidth="1"/>
    <col min="27" max="27" width="4.50390625" style="57" customWidth="1"/>
    <col min="28" max="29" width="4.875" style="57" customWidth="1"/>
    <col min="30" max="30" width="3.50390625" style="57" hidden="1" customWidth="1"/>
    <col min="31" max="31" width="0.12890625" style="57" hidden="1" customWidth="1"/>
    <col min="32" max="32" width="4.50390625" style="57" customWidth="1"/>
    <col min="33" max="33" width="5.00390625" style="57" customWidth="1"/>
    <col min="34" max="35" width="4.125" style="57" hidden="1" customWidth="1"/>
    <col min="36" max="36" width="5.125" style="162" customWidth="1"/>
    <col min="37" max="37" width="4.50390625" style="57" customWidth="1"/>
    <col min="38" max="39" width="0" style="57" hidden="1" customWidth="1"/>
    <col min="40" max="40" width="9.125" style="156" customWidth="1"/>
    <col min="41" max="41" width="3.125" style="0" customWidth="1"/>
    <col min="42" max="42" width="10.875" style="0" customWidth="1"/>
    <col min="43" max="43" width="3.50390625" style="0" customWidth="1"/>
    <col min="44" max="44" width="4.125" style="0" customWidth="1"/>
    <col min="51" max="16384" width="9.125" style="57" customWidth="1"/>
  </cols>
  <sheetData>
    <row r="1" ht="12">
      <c r="Z1" s="57" t="s">
        <v>156</v>
      </c>
    </row>
    <row r="2" ht="12">
      <c r="Z2" s="57" t="s">
        <v>228</v>
      </c>
    </row>
    <row r="3" spans="1:33" ht="12.75">
      <c r="A3" s="55"/>
      <c r="B3" s="18"/>
      <c r="C3" s="18"/>
      <c r="D3" s="18"/>
      <c r="E3" s="18"/>
      <c r="F3" s="18"/>
      <c r="G3" s="18"/>
      <c r="H3" s="18"/>
      <c r="I3" s="18"/>
      <c r="J3" s="250"/>
      <c r="K3" s="18"/>
      <c r="L3" s="55"/>
      <c r="M3" s="55"/>
      <c r="N3" s="55"/>
      <c r="O3" s="55"/>
      <c r="P3" s="55"/>
      <c r="Q3" s="55"/>
      <c r="R3" s="55"/>
      <c r="S3" s="55"/>
      <c r="T3" s="55"/>
      <c r="U3" s="55"/>
      <c r="V3" s="55" t="s">
        <v>156</v>
      </c>
      <c r="X3" s="55"/>
      <c r="Y3" s="55"/>
      <c r="Z3" s="260" t="s">
        <v>233</v>
      </c>
      <c r="AA3" s="154"/>
      <c r="AB3" s="55"/>
      <c r="AC3" s="55"/>
      <c r="AD3" s="55"/>
      <c r="AE3" s="55"/>
      <c r="AF3" s="55"/>
      <c r="AG3" s="55"/>
    </row>
    <row r="4" spans="1:33" ht="11.25" customHeight="1">
      <c r="A4" s="55"/>
      <c r="B4" s="18" t="s">
        <v>229</v>
      </c>
      <c r="C4" s="18"/>
      <c r="D4" s="18"/>
      <c r="E4" s="18"/>
      <c r="F4" s="18"/>
      <c r="G4" s="18"/>
      <c r="H4" s="250"/>
      <c r="I4" s="18"/>
      <c r="J4" s="251"/>
      <c r="K4" s="18"/>
      <c r="L4" s="55"/>
      <c r="M4" s="55"/>
      <c r="N4" s="55"/>
      <c r="O4" s="55"/>
      <c r="P4" s="55"/>
      <c r="Q4" s="55"/>
      <c r="R4" s="55"/>
      <c r="S4" s="55"/>
      <c r="T4" s="55"/>
      <c r="U4" s="57" t="s">
        <v>157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.5" customHeight="1" thickBot="1">
      <c r="A5" s="55"/>
      <c r="B5" s="55"/>
      <c r="C5" s="55"/>
      <c r="D5" s="55"/>
      <c r="E5" s="55"/>
      <c r="F5" s="55"/>
      <c r="G5" s="55"/>
      <c r="H5" s="56"/>
      <c r="I5" s="55"/>
      <c r="J5" s="58"/>
      <c r="K5" s="55"/>
      <c r="L5" s="55"/>
      <c r="M5" s="55"/>
      <c r="N5" s="55"/>
      <c r="O5" s="55"/>
      <c r="P5" s="55"/>
      <c r="Q5" s="55"/>
      <c r="R5" s="55"/>
      <c r="S5" s="55"/>
      <c r="T5" s="55"/>
      <c r="U5" s="57" t="s">
        <v>0</v>
      </c>
      <c r="V5" s="154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10" ht="12.75" customHeight="1" hidden="1" thickBot="1">
      <c r="A6" s="98"/>
      <c r="B6" s="99"/>
      <c r="C6" s="99"/>
      <c r="D6" s="99"/>
      <c r="E6" s="99"/>
      <c r="F6" s="99"/>
      <c r="G6" s="99"/>
      <c r="H6" s="100"/>
      <c r="I6" s="99"/>
      <c r="J6" s="100"/>
    </row>
    <row r="7" spans="1:37" ht="12.75" customHeight="1" thickBot="1">
      <c r="A7" s="101" t="s">
        <v>79</v>
      </c>
      <c r="B7" s="102" t="s">
        <v>80</v>
      </c>
      <c r="C7" s="102"/>
      <c r="D7" s="103" t="s">
        <v>81</v>
      </c>
      <c r="E7" s="104"/>
      <c r="F7" s="102" t="s">
        <v>168</v>
      </c>
      <c r="G7" s="102"/>
      <c r="H7" s="105" t="s">
        <v>82</v>
      </c>
      <c r="I7" s="104"/>
      <c r="J7" s="106"/>
      <c r="K7" s="107"/>
      <c r="L7" s="107"/>
      <c r="M7" s="107"/>
      <c r="N7" s="107" t="s">
        <v>83</v>
      </c>
      <c r="O7" s="107" t="s">
        <v>84</v>
      </c>
      <c r="P7" s="107" t="s">
        <v>85</v>
      </c>
      <c r="Q7" s="107"/>
      <c r="R7" s="102"/>
      <c r="S7" s="102"/>
      <c r="T7" s="107"/>
      <c r="U7" s="107"/>
      <c r="V7" s="107"/>
      <c r="W7" s="107"/>
      <c r="X7" s="107"/>
      <c r="Y7" s="107"/>
      <c r="Z7" s="107"/>
      <c r="AA7" s="108"/>
      <c r="AB7" s="109"/>
      <c r="AC7" s="107"/>
      <c r="AD7" s="107"/>
      <c r="AE7" s="107" t="s">
        <v>86</v>
      </c>
      <c r="AF7" s="107" t="s">
        <v>86</v>
      </c>
      <c r="AG7" s="107"/>
      <c r="AH7" s="107"/>
      <c r="AI7" s="107"/>
      <c r="AJ7" s="163"/>
      <c r="AK7" s="108"/>
    </row>
    <row r="8" spans="1:37" ht="13.5" customHeight="1" thickBot="1">
      <c r="A8" s="110" t="s">
        <v>87</v>
      </c>
      <c r="B8" s="55"/>
      <c r="C8" s="55"/>
      <c r="D8" s="54"/>
      <c r="E8" s="111"/>
      <c r="F8" s="55"/>
      <c r="G8" s="55"/>
      <c r="H8" s="54"/>
      <c r="I8" s="111"/>
      <c r="J8" s="106"/>
      <c r="K8" s="107"/>
      <c r="L8" s="107"/>
      <c r="M8" s="107"/>
      <c r="N8" s="107" t="s">
        <v>88</v>
      </c>
      <c r="O8" s="107"/>
      <c r="P8" s="107"/>
      <c r="Q8" s="107"/>
      <c r="R8" s="180" t="s">
        <v>91</v>
      </c>
      <c r="S8" s="108"/>
      <c r="T8" s="107"/>
      <c r="U8" s="107"/>
      <c r="V8" s="107"/>
      <c r="W8" s="108"/>
      <c r="X8" s="109"/>
      <c r="Y8" s="107" t="s">
        <v>89</v>
      </c>
      <c r="Z8" s="107"/>
      <c r="AA8" s="108"/>
      <c r="AB8" s="103"/>
      <c r="AC8" s="102" t="s">
        <v>90</v>
      </c>
      <c r="AD8" s="102"/>
      <c r="AE8" s="104"/>
      <c r="AF8" s="103" t="s">
        <v>91</v>
      </c>
      <c r="AG8" s="102"/>
      <c r="AH8" s="109" t="s">
        <v>99</v>
      </c>
      <c r="AI8" s="108"/>
      <c r="AJ8" s="164">
        <v>10.5</v>
      </c>
      <c r="AK8" s="108" t="s">
        <v>187</v>
      </c>
    </row>
    <row r="9" spans="1:37" ht="12" customHeight="1" thickBot="1">
      <c r="A9" s="110"/>
      <c r="B9" s="55"/>
      <c r="C9" s="55"/>
      <c r="D9" s="54"/>
      <c r="E9" s="111"/>
      <c r="F9" s="55"/>
      <c r="G9" s="55"/>
      <c r="H9" s="98"/>
      <c r="I9" s="112"/>
      <c r="J9" s="113" t="s">
        <v>92</v>
      </c>
      <c r="K9" s="108"/>
      <c r="L9" s="55" t="s">
        <v>93</v>
      </c>
      <c r="M9" s="55"/>
      <c r="N9" s="109" t="s">
        <v>94</v>
      </c>
      <c r="O9" s="108"/>
      <c r="P9" s="107" t="s">
        <v>95</v>
      </c>
      <c r="Q9" s="107"/>
      <c r="R9" s="98" t="s">
        <v>96</v>
      </c>
      <c r="S9" s="112"/>
      <c r="T9" s="107" t="s">
        <v>98</v>
      </c>
      <c r="U9" s="108"/>
      <c r="V9" s="107" t="s">
        <v>162</v>
      </c>
      <c r="W9" s="108"/>
      <c r="X9" s="55" t="s">
        <v>97</v>
      </c>
      <c r="Y9" s="108"/>
      <c r="Z9" s="107" t="s">
        <v>95</v>
      </c>
      <c r="AA9" s="108"/>
      <c r="AB9" s="109">
        <v>10.5</v>
      </c>
      <c r="AC9" s="108"/>
      <c r="AD9" s="109" t="s">
        <v>98</v>
      </c>
      <c r="AE9" s="108"/>
      <c r="AF9" s="109"/>
      <c r="AG9" s="108"/>
      <c r="AH9" s="109"/>
      <c r="AI9" s="108"/>
      <c r="AJ9" s="164" t="s">
        <v>100</v>
      </c>
      <c r="AK9" s="108"/>
    </row>
    <row r="10" spans="1:37" ht="13.5" customHeight="1" thickBot="1">
      <c r="A10" s="114"/>
      <c r="B10" s="59" t="s">
        <v>101</v>
      </c>
      <c r="C10" s="60" t="s">
        <v>102</v>
      </c>
      <c r="D10" s="59" t="s">
        <v>101</v>
      </c>
      <c r="E10" s="61" t="s">
        <v>102</v>
      </c>
      <c r="F10" s="61" t="s">
        <v>101</v>
      </c>
      <c r="G10" s="61" t="s">
        <v>102</v>
      </c>
      <c r="H10" s="59" t="s">
        <v>101</v>
      </c>
      <c r="I10" s="60" t="s">
        <v>102</v>
      </c>
      <c r="J10" s="59" t="s">
        <v>101</v>
      </c>
      <c r="K10" s="61" t="s">
        <v>102</v>
      </c>
      <c r="L10" s="59" t="s">
        <v>101</v>
      </c>
      <c r="M10" s="61" t="s">
        <v>102</v>
      </c>
      <c r="N10" s="59" t="s">
        <v>101</v>
      </c>
      <c r="O10" s="61" t="s">
        <v>102</v>
      </c>
      <c r="P10" s="59" t="s">
        <v>101</v>
      </c>
      <c r="Q10" s="60" t="s">
        <v>102</v>
      </c>
      <c r="R10" s="59" t="s">
        <v>101</v>
      </c>
      <c r="S10" s="61" t="s">
        <v>102</v>
      </c>
      <c r="T10" s="59" t="s">
        <v>101</v>
      </c>
      <c r="U10" s="61" t="s">
        <v>102</v>
      </c>
      <c r="V10" s="59" t="s">
        <v>101</v>
      </c>
      <c r="W10" s="61" t="s">
        <v>102</v>
      </c>
      <c r="X10" s="59" t="s">
        <v>101</v>
      </c>
      <c r="Y10" s="61" t="s">
        <v>102</v>
      </c>
      <c r="Z10" s="59" t="s">
        <v>101</v>
      </c>
      <c r="AA10" s="61" t="s">
        <v>102</v>
      </c>
      <c r="AB10" s="59" t="s">
        <v>101</v>
      </c>
      <c r="AC10" s="60" t="s">
        <v>102</v>
      </c>
      <c r="AD10" s="59" t="s">
        <v>101</v>
      </c>
      <c r="AE10" s="60" t="s">
        <v>102</v>
      </c>
      <c r="AF10" s="62" t="s">
        <v>101</v>
      </c>
      <c r="AG10" s="59" t="s">
        <v>102</v>
      </c>
      <c r="AH10" s="60" t="s">
        <v>101</v>
      </c>
      <c r="AI10" s="59" t="s">
        <v>102</v>
      </c>
      <c r="AJ10" s="165" t="s">
        <v>101</v>
      </c>
      <c r="AK10" s="59" t="s">
        <v>102</v>
      </c>
    </row>
    <row r="11" spans="1:37" ht="14.25" customHeight="1" thickBot="1">
      <c r="A11" s="54" t="s">
        <v>22</v>
      </c>
      <c r="B11" s="115"/>
      <c r="C11" s="116"/>
      <c r="D11" s="55"/>
      <c r="E11" s="55"/>
      <c r="F11" s="55"/>
      <c r="G11" s="55"/>
      <c r="H11" s="115"/>
      <c r="I11" s="116"/>
      <c r="J11" s="55"/>
      <c r="K11" s="55"/>
      <c r="P11" s="55"/>
      <c r="Q11" s="55"/>
      <c r="R11" s="55"/>
      <c r="S11" s="55"/>
      <c r="T11" s="55"/>
      <c r="U11" s="55"/>
      <c r="V11" s="55"/>
      <c r="W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166"/>
      <c r="AK11" s="111"/>
    </row>
    <row r="12" spans="1:71" ht="13.5" customHeight="1" thickBot="1">
      <c r="A12" s="177" t="s">
        <v>210</v>
      </c>
      <c r="B12" s="188">
        <f aca="true" t="shared" si="0" ref="B12:B36">D12+H12+F12</f>
        <v>4</v>
      </c>
      <c r="C12" s="131">
        <f>E12+I12+G12</f>
        <v>60</v>
      </c>
      <c r="D12" s="118">
        <f>J12+N12+P12+R12+V12+X12+Z12+L12+T12-F12</f>
        <v>4</v>
      </c>
      <c r="E12" s="131">
        <f>K12+O12+Q12+S12+W12+Y12+AA12+M12+U12-G12</f>
        <v>60</v>
      </c>
      <c r="F12" s="204"/>
      <c r="G12" s="117"/>
      <c r="H12" s="188">
        <f>AB12+AD12+AF12+AH12+AJ12</f>
        <v>0</v>
      </c>
      <c r="I12" s="131">
        <f>AC12+AE12+AG12+AI12+AK12</f>
        <v>0</v>
      </c>
      <c r="J12" s="118"/>
      <c r="K12" s="117"/>
      <c r="L12" s="188"/>
      <c r="M12" s="131"/>
      <c r="N12" s="118">
        <v>4</v>
      </c>
      <c r="O12" s="117">
        <v>60</v>
      </c>
      <c r="P12" s="188"/>
      <c r="Q12" s="131"/>
      <c r="R12" s="118"/>
      <c r="S12" s="119"/>
      <c r="T12" s="119"/>
      <c r="U12" s="119"/>
      <c r="V12" s="119"/>
      <c r="W12" s="117"/>
      <c r="X12" s="188"/>
      <c r="Y12" s="131"/>
      <c r="Z12" s="118"/>
      <c r="AA12" s="117"/>
      <c r="AB12" s="188"/>
      <c r="AC12" s="131"/>
      <c r="AD12" s="118"/>
      <c r="AE12" s="119"/>
      <c r="AF12" s="119"/>
      <c r="AG12" s="119"/>
      <c r="AH12" s="119"/>
      <c r="AI12" s="117"/>
      <c r="AJ12" s="192"/>
      <c r="AK12" s="131"/>
      <c r="AL12" s="66"/>
      <c r="AM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</row>
    <row r="13" spans="1:71" ht="13.5" customHeight="1" thickBot="1">
      <c r="A13" s="176" t="s">
        <v>211</v>
      </c>
      <c r="B13" s="189">
        <f t="shared" si="0"/>
        <v>11</v>
      </c>
      <c r="C13" s="131">
        <f aca="true" t="shared" si="1" ref="C13:C36">E13+I13+G13</f>
        <v>190</v>
      </c>
      <c r="D13" s="123">
        <f>J13+N13+P13+R13+V13+X13+Z13+L13+T13-F13</f>
        <v>7</v>
      </c>
      <c r="E13" s="127">
        <v>130</v>
      </c>
      <c r="F13" s="123"/>
      <c r="G13" s="120"/>
      <c r="H13" s="189">
        <f>AB13+AD13+AF13+AH13+AJ13</f>
        <v>4</v>
      </c>
      <c r="I13" s="127">
        <v>60</v>
      </c>
      <c r="J13" s="123">
        <v>5</v>
      </c>
      <c r="K13" s="120">
        <v>100</v>
      </c>
      <c r="L13" s="189"/>
      <c r="M13" s="127"/>
      <c r="N13" s="123"/>
      <c r="O13" s="120"/>
      <c r="P13" s="189">
        <v>1</v>
      </c>
      <c r="Q13" s="127">
        <v>15</v>
      </c>
      <c r="R13" s="123"/>
      <c r="S13" s="122"/>
      <c r="T13" s="122"/>
      <c r="U13" s="122"/>
      <c r="V13" s="122"/>
      <c r="W13" s="120"/>
      <c r="X13" s="189">
        <v>1</v>
      </c>
      <c r="Y13" s="127">
        <v>15</v>
      </c>
      <c r="Z13" s="123"/>
      <c r="AA13" s="120"/>
      <c r="AB13" s="189">
        <v>3</v>
      </c>
      <c r="AC13" s="127">
        <v>45</v>
      </c>
      <c r="AD13" s="123"/>
      <c r="AE13" s="122"/>
      <c r="AF13" s="122"/>
      <c r="AG13" s="122"/>
      <c r="AH13" s="122"/>
      <c r="AI13" s="120"/>
      <c r="AJ13" s="193">
        <v>1</v>
      </c>
      <c r="AK13" s="127">
        <v>15</v>
      </c>
      <c r="AL13" s="66"/>
      <c r="AM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</row>
    <row r="14" spans="1:71" ht="13.5" customHeight="1" thickBot="1">
      <c r="A14" s="176" t="s">
        <v>212</v>
      </c>
      <c r="B14" s="189">
        <f t="shared" si="0"/>
        <v>4</v>
      </c>
      <c r="C14" s="131">
        <f t="shared" si="1"/>
        <v>75</v>
      </c>
      <c r="D14" s="123">
        <f>J14+N14+P14+R14+V14+X14+Z14+L14+T14-F14</f>
        <v>3</v>
      </c>
      <c r="E14" s="127">
        <v>60</v>
      </c>
      <c r="F14" s="123"/>
      <c r="G14" s="120"/>
      <c r="H14" s="189">
        <f>AB14+AD14+AF14+AH14+AJ14</f>
        <v>1</v>
      </c>
      <c r="I14" s="127">
        <v>15</v>
      </c>
      <c r="J14" s="123">
        <v>3</v>
      </c>
      <c r="K14" s="120">
        <v>60</v>
      </c>
      <c r="L14" s="189"/>
      <c r="M14" s="127"/>
      <c r="N14" s="123"/>
      <c r="O14" s="120"/>
      <c r="P14" s="189"/>
      <c r="Q14" s="127"/>
      <c r="R14" s="123"/>
      <c r="S14" s="122"/>
      <c r="T14" s="122"/>
      <c r="U14" s="122"/>
      <c r="V14" s="122"/>
      <c r="W14" s="120"/>
      <c r="X14" s="189"/>
      <c r="Y14" s="127"/>
      <c r="Z14" s="123"/>
      <c r="AA14" s="120"/>
      <c r="AB14" s="189">
        <v>1</v>
      </c>
      <c r="AC14" s="127">
        <v>15</v>
      </c>
      <c r="AD14" s="123"/>
      <c r="AE14" s="122"/>
      <c r="AF14" s="122"/>
      <c r="AG14" s="122"/>
      <c r="AH14" s="122"/>
      <c r="AI14" s="120"/>
      <c r="AJ14" s="193"/>
      <c r="AK14" s="127"/>
      <c r="AL14" s="66"/>
      <c r="AM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</row>
    <row r="15" spans="1:71" s="149" customFormat="1" ht="13.5" customHeight="1" thickBot="1">
      <c r="A15" s="184" t="s">
        <v>213</v>
      </c>
      <c r="B15" s="189">
        <v>7</v>
      </c>
      <c r="C15" s="131">
        <f t="shared" si="1"/>
        <v>130</v>
      </c>
      <c r="D15" s="123">
        <v>5</v>
      </c>
      <c r="E15" s="127">
        <v>100</v>
      </c>
      <c r="F15" s="187"/>
      <c r="G15" s="203"/>
      <c r="H15" s="189">
        <v>2</v>
      </c>
      <c r="I15" s="127">
        <v>30</v>
      </c>
      <c r="J15" s="187">
        <v>5</v>
      </c>
      <c r="K15" s="203">
        <v>100</v>
      </c>
      <c r="L15" s="202"/>
      <c r="M15" s="195"/>
      <c r="N15" s="147"/>
      <c r="O15" s="190"/>
      <c r="P15" s="202"/>
      <c r="Q15" s="195"/>
      <c r="R15" s="123"/>
      <c r="S15" s="122"/>
      <c r="T15" s="122"/>
      <c r="U15" s="146"/>
      <c r="V15" s="146"/>
      <c r="W15" s="190"/>
      <c r="X15" s="202"/>
      <c r="Y15" s="195"/>
      <c r="Z15" s="147"/>
      <c r="AA15" s="190"/>
      <c r="AB15" s="189">
        <v>2</v>
      </c>
      <c r="AC15" s="200">
        <v>30</v>
      </c>
      <c r="AD15" s="147"/>
      <c r="AE15" s="146"/>
      <c r="AF15" s="157"/>
      <c r="AG15" s="157"/>
      <c r="AH15" s="146"/>
      <c r="AI15" s="190"/>
      <c r="AJ15" s="194"/>
      <c r="AK15" s="195"/>
      <c r="AL15" s="148"/>
      <c r="AM15" s="148"/>
      <c r="AN15" s="156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</row>
    <row r="16" spans="1:71" ht="13.5" customHeight="1" thickBot="1">
      <c r="A16" s="176" t="s">
        <v>214</v>
      </c>
      <c r="B16" s="189">
        <f t="shared" si="0"/>
        <v>9</v>
      </c>
      <c r="C16" s="131">
        <f t="shared" si="1"/>
        <v>140</v>
      </c>
      <c r="D16" s="123">
        <v>7</v>
      </c>
      <c r="E16" s="127">
        <v>110</v>
      </c>
      <c r="F16" s="123"/>
      <c r="G16" s="120"/>
      <c r="H16" s="189">
        <v>2</v>
      </c>
      <c r="I16" s="127">
        <v>30</v>
      </c>
      <c r="J16" s="123">
        <v>4</v>
      </c>
      <c r="K16" s="120">
        <v>80</v>
      </c>
      <c r="L16" s="189"/>
      <c r="M16" s="127"/>
      <c r="N16" s="123">
        <v>3</v>
      </c>
      <c r="O16" s="120">
        <v>30</v>
      </c>
      <c r="P16" s="189"/>
      <c r="Q16" s="127"/>
      <c r="R16" s="123"/>
      <c r="S16" s="122"/>
      <c r="T16" s="122"/>
      <c r="U16" s="122"/>
      <c r="V16" s="122"/>
      <c r="W16" s="120"/>
      <c r="X16" s="189"/>
      <c r="Y16" s="127"/>
      <c r="Z16" s="123"/>
      <c r="AA16" s="120"/>
      <c r="AB16" s="189">
        <v>2</v>
      </c>
      <c r="AC16" s="127">
        <v>30</v>
      </c>
      <c r="AD16" s="123"/>
      <c r="AE16" s="122"/>
      <c r="AF16" s="122"/>
      <c r="AG16" s="122"/>
      <c r="AH16" s="122"/>
      <c r="AI16" s="120"/>
      <c r="AJ16" s="193"/>
      <c r="AK16" s="127"/>
      <c r="AL16" s="66"/>
      <c r="AM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</row>
    <row r="17" spans="1:71" ht="13.5" customHeight="1" thickBot="1">
      <c r="A17" s="176" t="s">
        <v>215</v>
      </c>
      <c r="B17" s="189">
        <f t="shared" si="0"/>
        <v>9</v>
      </c>
      <c r="C17" s="131">
        <f t="shared" si="1"/>
        <v>145</v>
      </c>
      <c r="D17" s="123">
        <f>J17+N17+P17+R17+V17+X17+Z17+L17+T17-F17</f>
        <v>8</v>
      </c>
      <c r="E17" s="127">
        <v>130</v>
      </c>
      <c r="F17" s="123"/>
      <c r="G17" s="120"/>
      <c r="H17" s="189">
        <f>AB17+AD17+AF17+AH17+AJ17</f>
        <v>1</v>
      </c>
      <c r="I17" s="127">
        <v>15</v>
      </c>
      <c r="J17" s="123">
        <v>5</v>
      </c>
      <c r="K17" s="120">
        <v>100</v>
      </c>
      <c r="L17" s="189"/>
      <c r="M17" s="127"/>
      <c r="N17" s="123">
        <v>3</v>
      </c>
      <c r="O17" s="120">
        <v>30</v>
      </c>
      <c r="P17" s="189"/>
      <c r="Q17" s="127"/>
      <c r="R17" s="123"/>
      <c r="S17" s="122"/>
      <c r="T17" s="122"/>
      <c r="U17" s="122"/>
      <c r="V17" s="122"/>
      <c r="W17" s="120"/>
      <c r="X17" s="189"/>
      <c r="Y17" s="127"/>
      <c r="Z17" s="123"/>
      <c r="AA17" s="120"/>
      <c r="AB17" s="189">
        <v>1</v>
      </c>
      <c r="AC17" s="127">
        <v>15</v>
      </c>
      <c r="AD17" s="123"/>
      <c r="AE17" s="122"/>
      <c r="AF17" s="122"/>
      <c r="AG17" s="122"/>
      <c r="AH17" s="122"/>
      <c r="AI17" s="120"/>
      <c r="AJ17" s="193"/>
      <c r="AK17" s="127"/>
      <c r="AL17" s="66"/>
      <c r="AM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</row>
    <row r="18" spans="1:71" s="149" customFormat="1" ht="13.5" customHeight="1" thickBot="1">
      <c r="A18" s="184" t="s">
        <v>216</v>
      </c>
      <c r="B18" s="189">
        <f t="shared" si="0"/>
        <v>4</v>
      </c>
      <c r="C18" s="131">
        <f t="shared" si="1"/>
        <v>75</v>
      </c>
      <c r="D18" s="123">
        <f>J18+N18+P18+R18+V18+X18+Z18+L18+T18-F18</f>
        <v>3</v>
      </c>
      <c r="E18" s="127">
        <v>60</v>
      </c>
      <c r="F18" s="187"/>
      <c r="G18" s="203"/>
      <c r="H18" s="189">
        <f>AB18+AD18+AF18+AH18+AJ18</f>
        <v>1</v>
      </c>
      <c r="I18" s="127">
        <v>15</v>
      </c>
      <c r="J18" s="187">
        <v>3</v>
      </c>
      <c r="K18" s="203">
        <v>60</v>
      </c>
      <c r="L18" s="202"/>
      <c r="M18" s="195"/>
      <c r="N18" s="147"/>
      <c r="O18" s="190"/>
      <c r="P18" s="202"/>
      <c r="Q18" s="195"/>
      <c r="R18" s="198"/>
      <c r="S18" s="160"/>
      <c r="T18" s="146"/>
      <c r="U18" s="146"/>
      <c r="V18" s="146"/>
      <c r="W18" s="190"/>
      <c r="X18" s="202"/>
      <c r="Y18" s="195"/>
      <c r="Z18" s="147"/>
      <c r="AA18" s="190"/>
      <c r="AB18" s="201">
        <v>1</v>
      </c>
      <c r="AC18" s="200">
        <v>15</v>
      </c>
      <c r="AD18" s="147"/>
      <c r="AE18" s="146"/>
      <c r="AF18" s="146"/>
      <c r="AG18" s="146"/>
      <c r="AH18" s="146"/>
      <c r="AI18" s="190"/>
      <c r="AJ18" s="194"/>
      <c r="AK18" s="195"/>
      <c r="AL18" s="148"/>
      <c r="AM18" s="148"/>
      <c r="AN18" s="156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</row>
    <row r="19" spans="1:71" ht="13.5" customHeight="1" thickBot="1">
      <c r="A19" s="176" t="s">
        <v>217</v>
      </c>
      <c r="B19" s="189">
        <f t="shared" si="0"/>
        <v>4</v>
      </c>
      <c r="C19" s="131">
        <f t="shared" si="1"/>
        <v>75</v>
      </c>
      <c r="D19" s="123">
        <v>3</v>
      </c>
      <c r="E19" s="127">
        <v>60</v>
      </c>
      <c r="F19" s="123"/>
      <c r="G19" s="120"/>
      <c r="H19" s="189">
        <v>1</v>
      </c>
      <c r="I19" s="127">
        <v>15</v>
      </c>
      <c r="J19" s="123">
        <v>3</v>
      </c>
      <c r="K19" s="120">
        <v>60</v>
      </c>
      <c r="L19" s="189"/>
      <c r="M19" s="127"/>
      <c r="N19" s="123"/>
      <c r="O19" s="120"/>
      <c r="P19" s="189"/>
      <c r="Q19" s="127"/>
      <c r="R19" s="186"/>
      <c r="S19" s="155"/>
      <c r="T19" s="122"/>
      <c r="U19" s="122"/>
      <c r="V19" s="122"/>
      <c r="W19" s="120"/>
      <c r="X19" s="189"/>
      <c r="Y19" s="127"/>
      <c r="Z19" s="123"/>
      <c r="AA19" s="120"/>
      <c r="AB19" s="189">
        <v>1</v>
      </c>
      <c r="AC19" s="127">
        <v>15</v>
      </c>
      <c r="AD19" s="123"/>
      <c r="AE19" s="122"/>
      <c r="AF19" s="122"/>
      <c r="AG19" s="122"/>
      <c r="AH19" s="122"/>
      <c r="AI19" s="120"/>
      <c r="AJ19" s="193"/>
      <c r="AK19" s="127"/>
      <c r="AL19" s="66"/>
      <c r="AM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</row>
    <row r="20" spans="1:71" ht="13.5" customHeight="1" thickBot="1">
      <c r="A20" s="184" t="s">
        <v>218</v>
      </c>
      <c r="B20" s="189">
        <f t="shared" si="0"/>
        <v>10</v>
      </c>
      <c r="C20" s="131">
        <f t="shared" si="1"/>
        <v>190</v>
      </c>
      <c r="D20" s="123">
        <v>8</v>
      </c>
      <c r="E20" s="127">
        <v>160</v>
      </c>
      <c r="F20" s="187"/>
      <c r="G20" s="203"/>
      <c r="H20" s="189">
        <v>2</v>
      </c>
      <c r="I20" s="127">
        <v>30</v>
      </c>
      <c r="J20" s="187">
        <v>8</v>
      </c>
      <c r="K20" s="203">
        <v>160</v>
      </c>
      <c r="L20" s="189"/>
      <c r="M20" s="127"/>
      <c r="N20" s="123"/>
      <c r="O20" s="120"/>
      <c r="P20" s="189"/>
      <c r="Q20" s="127"/>
      <c r="R20" s="123"/>
      <c r="S20" s="122"/>
      <c r="T20" s="122"/>
      <c r="U20" s="122"/>
      <c r="V20" s="122"/>
      <c r="W20" s="120"/>
      <c r="X20" s="189"/>
      <c r="Y20" s="127"/>
      <c r="Z20" s="123"/>
      <c r="AA20" s="120"/>
      <c r="AB20" s="189">
        <v>2</v>
      </c>
      <c r="AC20" s="127">
        <v>30</v>
      </c>
      <c r="AD20" s="123"/>
      <c r="AE20" s="122"/>
      <c r="AF20" s="122"/>
      <c r="AG20" s="122"/>
      <c r="AH20" s="122"/>
      <c r="AI20" s="120"/>
      <c r="AJ20" s="193"/>
      <c r="AK20" s="127"/>
      <c r="AL20" s="66"/>
      <c r="AM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</row>
    <row r="21" spans="1:71" s="149" customFormat="1" ht="13.5" customHeight="1" thickBot="1">
      <c r="A21" s="176" t="s">
        <v>219</v>
      </c>
      <c r="B21" s="189">
        <f t="shared" si="0"/>
        <v>9</v>
      </c>
      <c r="C21" s="131">
        <f t="shared" si="1"/>
        <v>154</v>
      </c>
      <c r="D21" s="123">
        <f>J21+N21+P21+R21+V21+X21+Z21+L21+T21-F21</f>
        <v>7</v>
      </c>
      <c r="E21" s="127">
        <v>124</v>
      </c>
      <c r="F21" s="123"/>
      <c r="G21" s="120"/>
      <c r="H21" s="189">
        <f>AB21+AD21+AF21+AH21+AJ21</f>
        <v>2</v>
      </c>
      <c r="I21" s="127">
        <v>30</v>
      </c>
      <c r="J21" s="123">
        <v>5</v>
      </c>
      <c r="K21" s="120">
        <v>100</v>
      </c>
      <c r="L21" s="202"/>
      <c r="M21" s="195"/>
      <c r="N21" s="187">
        <v>2</v>
      </c>
      <c r="O21" s="203">
        <v>24</v>
      </c>
      <c r="P21" s="201"/>
      <c r="Q21" s="200"/>
      <c r="R21" s="187"/>
      <c r="S21" s="157"/>
      <c r="T21" s="146"/>
      <c r="U21" s="146"/>
      <c r="V21" s="146"/>
      <c r="W21" s="190"/>
      <c r="X21" s="202"/>
      <c r="Y21" s="195"/>
      <c r="Z21" s="147"/>
      <c r="AA21" s="190"/>
      <c r="AB21" s="201">
        <v>2</v>
      </c>
      <c r="AC21" s="200">
        <v>30</v>
      </c>
      <c r="AD21" s="198"/>
      <c r="AE21" s="160"/>
      <c r="AF21" s="159"/>
      <c r="AG21" s="159"/>
      <c r="AH21" s="146"/>
      <c r="AI21" s="190"/>
      <c r="AJ21" s="194"/>
      <c r="AK21" s="195"/>
      <c r="AL21" s="148"/>
      <c r="AM21" s="148"/>
      <c r="AN21" s="156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</row>
    <row r="22" spans="1:71" ht="13.5" customHeight="1" thickBot="1">
      <c r="A22" s="176" t="s">
        <v>220</v>
      </c>
      <c r="B22" s="189">
        <f t="shared" si="0"/>
        <v>9</v>
      </c>
      <c r="C22" s="131">
        <f t="shared" si="1"/>
        <v>154</v>
      </c>
      <c r="D22" s="123">
        <v>7</v>
      </c>
      <c r="E22" s="127">
        <v>124</v>
      </c>
      <c r="F22" s="123"/>
      <c r="G22" s="120"/>
      <c r="H22" s="189">
        <f>AB22+AD22+AF22+AH22+AJ22</f>
        <v>2</v>
      </c>
      <c r="I22" s="127">
        <v>30</v>
      </c>
      <c r="J22" s="123">
        <v>5</v>
      </c>
      <c r="K22" s="120">
        <v>100</v>
      </c>
      <c r="L22" s="189"/>
      <c r="M22" s="127"/>
      <c r="N22" s="123">
        <v>2</v>
      </c>
      <c r="O22" s="120">
        <v>24</v>
      </c>
      <c r="P22" s="189"/>
      <c r="Q22" s="127"/>
      <c r="R22" s="123"/>
      <c r="S22" s="122"/>
      <c r="T22" s="122"/>
      <c r="U22" s="122"/>
      <c r="V22" s="122"/>
      <c r="W22" s="120"/>
      <c r="X22" s="189"/>
      <c r="Y22" s="127"/>
      <c r="Z22" s="123"/>
      <c r="AA22" s="120"/>
      <c r="AB22" s="189">
        <v>2</v>
      </c>
      <c r="AC22" s="127">
        <v>30</v>
      </c>
      <c r="AD22" s="123"/>
      <c r="AE22" s="122"/>
      <c r="AF22" s="122"/>
      <c r="AG22" s="122"/>
      <c r="AH22" s="122"/>
      <c r="AI22" s="120"/>
      <c r="AJ22" s="193"/>
      <c r="AK22" s="127"/>
      <c r="AL22" s="66"/>
      <c r="AM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</row>
    <row r="23" spans="1:71" ht="13.5" customHeight="1" hidden="1">
      <c r="A23" s="176"/>
      <c r="B23" s="189">
        <f t="shared" si="0"/>
        <v>0</v>
      </c>
      <c r="C23" s="131">
        <f t="shared" si="1"/>
        <v>0</v>
      </c>
      <c r="D23" s="123">
        <f>J23+N23+P23+R23+V23+X23+Z23+L23+T23-F23</f>
        <v>0</v>
      </c>
      <c r="E23" s="127">
        <f>K23+O23+Q23+S23+W23+Y23+AA23+M23+U23-G23</f>
        <v>0</v>
      </c>
      <c r="F23" s="123"/>
      <c r="G23" s="120"/>
      <c r="H23" s="189">
        <f>AB23+AD23+AF23+AH23+AJ23</f>
        <v>0</v>
      </c>
      <c r="I23" s="127">
        <f>AC23+AE23+AG23+AI23+AK23</f>
        <v>0</v>
      </c>
      <c r="J23" s="123"/>
      <c r="K23" s="120"/>
      <c r="L23" s="189"/>
      <c r="M23" s="127"/>
      <c r="N23" s="123"/>
      <c r="O23" s="120"/>
      <c r="P23" s="189"/>
      <c r="Q23" s="127"/>
      <c r="R23" s="123"/>
      <c r="S23" s="122"/>
      <c r="T23" s="122"/>
      <c r="U23" s="122"/>
      <c r="V23" s="122"/>
      <c r="W23" s="120"/>
      <c r="X23" s="189"/>
      <c r="Y23" s="127"/>
      <c r="Z23" s="123"/>
      <c r="AA23" s="120"/>
      <c r="AB23" s="189"/>
      <c r="AC23" s="127"/>
      <c r="AD23" s="123"/>
      <c r="AE23" s="122"/>
      <c r="AF23" s="122"/>
      <c r="AG23" s="122"/>
      <c r="AH23" s="122"/>
      <c r="AI23" s="120"/>
      <c r="AJ23" s="193"/>
      <c r="AK23" s="127"/>
      <c r="AL23" s="66"/>
      <c r="AM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</row>
    <row r="24" spans="1:71" ht="13.5" customHeight="1" hidden="1">
      <c r="A24" s="176"/>
      <c r="B24" s="189">
        <f t="shared" si="0"/>
        <v>0</v>
      </c>
      <c r="C24" s="131">
        <f t="shared" si="1"/>
        <v>0</v>
      </c>
      <c r="D24" s="123">
        <f>J24+N24+P24+R24+V24+X24+Z24+L24+T24-F24</f>
        <v>0</v>
      </c>
      <c r="E24" s="127">
        <f>K24+O24+Q24+S24+W24+Y24+AA24+M24+U24-G24</f>
        <v>0</v>
      </c>
      <c r="F24" s="123"/>
      <c r="G24" s="120"/>
      <c r="H24" s="189">
        <f>AB24+AD24+AF24+AH24+AJ24</f>
        <v>0</v>
      </c>
      <c r="I24" s="127">
        <f>AC24+AE24+AG24+AI24+AK24</f>
        <v>0</v>
      </c>
      <c r="J24" s="123"/>
      <c r="K24" s="120"/>
      <c r="L24" s="189"/>
      <c r="M24" s="127"/>
      <c r="N24" s="123"/>
      <c r="O24" s="120"/>
      <c r="P24" s="189"/>
      <c r="Q24" s="127"/>
      <c r="R24" s="123"/>
      <c r="S24" s="122"/>
      <c r="T24" s="122"/>
      <c r="U24" s="122"/>
      <c r="V24" s="122"/>
      <c r="W24" s="120"/>
      <c r="X24" s="189"/>
      <c r="Y24" s="127"/>
      <c r="Z24" s="123"/>
      <c r="AA24" s="120"/>
      <c r="AB24" s="189"/>
      <c r="AC24" s="127"/>
      <c r="AD24" s="123"/>
      <c r="AE24" s="122"/>
      <c r="AF24" s="122"/>
      <c r="AG24" s="122"/>
      <c r="AH24" s="122"/>
      <c r="AI24" s="120"/>
      <c r="AJ24" s="193"/>
      <c r="AK24" s="127"/>
      <c r="AL24" s="66"/>
      <c r="AM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</row>
    <row r="25" spans="1:71" ht="12.75" customHeight="1" thickBot="1">
      <c r="A25" s="176" t="s">
        <v>103</v>
      </c>
      <c r="B25" s="189">
        <f t="shared" si="0"/>
        <v>9</v>
      </c>
      <c r="C25" s="131">
        <f t="shared" si="1"/>
        <v>149</v>
      </c>
      <c r="D25" s="123">
        <v>6</v>
      </c>
      <c r="E25" s="127">
        <v>104</v>
      </c>
      <c r="F25" s="123"/>
      <c r="G25" s="120"/>
      <c r="H25" s="189">
        <v>3</v>
      </c>
      <c r="I25" s="127">
        <v>45</v>
      </c>
      <c r="J25" s="123">
        <v>4</v>
      </c>
      <c r="K25" s="120">
        <v>80</v>
      </c>
      <c r="L25" s="189"/>
      <c r="M25" s="127"/>
      <c r="N25" s="123">
        <v>2</v>
      </c>
      <c r="O25" s="120">
        <v>24</v>
      </c>
      <c r="P25" s="189"/>
      <c r="Q25" s="127"/>
      <c r="R25" s="123"/>
      <c r="S25" s="122"/>
      <c r="T25" s="122"/>
      <c r="U25" s="122"/>
      <c r="V25" s="122"/>
      <c r="W25" s="120"/>
      <c r="X25" s="189"/>
      <c r="Y25" s="127"/>
      <c r="Z25" s="123"/>
      <c r="AA25" s="120"/>
      <c r="AB25" s="189">
        <v>3</v>
      </c>
      <c r="AC25" s="127">
        <v>45</v>
      </c>
      <c r="AD25" s="123"/>
      <c r="AE25" s="122"/>
      <c r="AF25" s="122"/>
      <c r="AG25" s="122"/>
      <c r="AH25" s="122"/>
      <c r="AI25" s="120"/>
      <c r="AJ25" s="193"/>
      <c r="AK25" s="127"/>
      <c r="AL25" s="66"/>
      <c r="AM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</row>
    <row r="26" spans="1:71" ht="0.75" customHeight="1" hidden="1">
      <c r="A26" s="176" t="s">
        <v>104</v>
      </c>
      <c r="B26" s="189">
        <f t="shared" si="0"/>
        <v>0</v>
      </c>
      <c r="C26" s="131">
        <f t="shared" si="1"/>
        <v>0</v>
      </c>
      <c r="D26" s="123">
        <f>J26+N26+P26+R26+V26+X26+Z26+L26+T26-F26</f>
        <v>0</v>
      </c>
      <c r="E26" s="127">
        <f>K26+O26+Q26+S26+W26+Y26+AA26+M26+U26-G26</f>
        <v>0</v>
      </c>
      <c r="F26" s="123"/>
      <c r="G26" s="120"/>
      <c r="H26" s="189">
        <f>AB26+AD26+AF26+AH26+AJ26</f>
        <v>0</v>
      </c>
      <c r="I26" s="127">
        <f>AC26+AE26+AG26+AI26+AK26</f>
        <v>0</v>
      </c>
      <c r="J26" s="123"/>
      <c r="K26" s="120"/>
      <c r="L26" s="189"/>
      <c r="M26" s="127"/>
      <c r="N26" s="123"/>
      <c r="O26" s="120"/>
      <c r="P26" s="189"/>
      <c r="Q26" s="127"/>
      <c r="R26" s="123"/>
      <c r="S26" s="122"/>
      <c r="T26" s="122"/>
      <c r="U26" s="122"/>
      <c r="V26" s="122"/>
      <c r="W26" s="120"/>
      <c r="X26" s="189"/>
      <c r="Y26" s="127"/>
      <c r="Z26" s="123"/>
      <c r="AA26" s="120"/>
      <c r="AB26" s="189"/>
      <c r="AC26" s="127"/>
      <c r="AD26" s="123"/>
      <c r="AE26" s="122"/>
      <c r="AF26" s="122"/>
      <c r="AG26" s="122"/>
      <c r="AH26" s="122"/>
      <c r="AI26" s="120"/>
      <c r="AJ26" s="193"/>
      <c r="AK26" s="127"/>
      <c r="AL26" s="66"/>
      <c r="AM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</row>
    <row r="27" spans="1:71" ht="13.5" customHeight="1" thickBot="1">
      <c r="A27" s="176" t="s">
        <v>105</v>
      </c>
      <c r="B27" s="189">
        <f t="shared" si="0"/>
        <v>8</v>
      </c>
      <c r="C27" s="131">
        <f t="shared" si="1"/>
        <v>142</v>
      </c>
      <c r="D27" s="123">
        <v>6</v>
      </c>
      <c r="E27" s="127">
        <v>112</v>
      </c>
      <c r="F27" s="123"/>
      <c r="G27" s="120"/>
      <c r="H27" s="189">
        <v>2</v>
      </c>
      <c r="I27" s="127">
        <v>30</v>
      </c>
      <c r="J27" s="123">
        <v>5</v>
      </c>
      <c r="K27" s="120">
        <v>100</v>
      </c>
      <c r="L27" s="189"/>
      <c r="M27" s="127"/>
      <c r="N27" s="123">
        <v>1</v>
      </c>
      <c r="O27" s="120">
        <v>12</v>
      </c>
      <c r="P27" s="189"/>
      <c r="Q27" s="127"/>
      <c r="R27" s="123"/>
      <c r="S27" s="122"/>
      <c r="T27" s="122"/>
      <c r="U27" s="122"/>
      <c r="V27" s="122"/>
      <c r="W27" s="120"/>
      <c r="X27" s="189"/>
      <c r="Y27" s="127"/>
      <c r="Z27" s="123"/>
      <c r="AA27" s="120"/>
      <c r="AB27" s="189">
        <v>2</v>
      </c>
      <c r="AC27" s="127">
        <v>30</v>
      </c>
      <c r="AD27" s="123"/>
      <c r="AE27" s="122"/>
      <c r="AF27" s="122"/>
      <c r="AG27" s="122"/>
      <c r="AH27" s="122"/>
      <c r="AI27" s="120"/>
      <c r="AJ27" s="193"/>
      <c r="AK27" s="127"/>
      <c r="AL27" s="66"/>
      <c r="AM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</row>
    <row r="28" spans="1:71" ht="12" customHeight="1" hidden="1">
      <c r="A28" s="176"/>
      <c r="B28" s="189">
        <f t="shared" si="0"/>
        <v>0</v>
      </c>
      <c r="C28" s="131">
        <f t="shared" si="1"/>
        <v>0</v>
      </c>
      <c r="D28" s="123">
        <f>J28+N28+P28+R28+V28+X28+Z28</f>
        <v>0</v>
      </c>
      <c r="E28" s="127">
        <f>K28+O28+Q28+S28+W28+Y28+AA28+M28+U28-G28</f>
        <v>0</v>
      </c>
      <c r="F28" s="123"/>
      <c r="G28" s="120"/>
      <c r="H28" s="189">
        <f>AB28+AD28+AF28+AH28+AJ28</f>
        <v>0</v>
      </c>
      <c r="I28" s="127">
        <f>AC28+AE28+AG28+AI28+AK28</f>
        <v>0</v>
      </c>
      <c r="J28" s="123"/>
      <c r="K28" s="120"/>
      <c r="L28" s="189"/>
      <c r="M28" s="127"/>
      <c r="N28" s="123"/>
      <c r="O28" s="120"/>
      <c r="P28" s="189"/>
      <c r="Q28" s="127"/>
      <c r="R28" s="123"/>
      <c r="S28" s="122"/>
      <c r="T28" s="122"/>
      <c r="U28" s="122"/>
      <c r="V28" s="122"/>
      <c r="W28" s="120"/>
      <c r="X28" s="189"/>
      <c r="Y28" s="127"/>
      <c r="Z28" s="123"/>
      <c r="AA28" s="120"/>
      <c r="AB28" s="189"/>
      <c r="AC28" s="127"/>
      <c r="AD28" s="123"/>
      <c r="AE28" s="122"/>
      <c r="AF28" s="122"/>
      <c r="AG28" s="122"/>
      <c r="AH28" s="122"/>
      <c r="AI28" s="120"/>
      <c r="AJ28" s="193"/>
      <c r="AK28" s="127"/>
      <c r="AL28" s="66"/>
      <c r="AM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</row>
    <row r="29" spans="1:71" ht="8.25" customHeight="1" hidden="1">
      <c r="A29" s="206"/>
      <c r="B29" s="189">
        <f t="shared" si="0"/>
        <v>0</v>
      </c>
      <c r="C29" s="131">
        <f t="shared" si="1"/>
        <v>0</v>
      </c>
      <c r="D29" s="208">
        <f>J29+N29+P29+R29+V29+X29+Z29</f>
        <v>0</v>
      </c>
      <c r="E29" s="207">
        <f>K29+O29+Q29+S29+W29+Y29+AA29+M29+U29-G29</f>
        <v>0</v>
      </c>
      <c r="F29" s="208"/>
      <c r="G29" s="209"/>
      <c r="H29" s="181">
        <f>AB29+AD29+AF29+AH29+AJ29</f>
        <v>0</v>
      </c>
      <c r="I29" s="207">
        <f>AC29+AE29+AG29+AI29+AK29</f>
        <v>0</v>
      </c>
      <c r="J29" s="208"/>
      <c r="K29" s="209"/>
      <c r="L29" s="181"/>
      <c r="M29" s="207"/>
      <c r="N29" s="208"/>
      <c r="O29" s="209"/>
      <c r="P29" s="181"/>
      <c r="Q29" s="207"/>
      <c r="R29" s="208"/>
      <c r="S29" s="182"/>
      <c r="T29" s="182"/>
      <c r="U29" s="182"/>
      <c r="V29" s="182"/>
      <c r="W29" s="209"/>
      <c r="X29" s="181"/>
      <c r="Y29" s="207"/>
      <c r="Z29" s="208"/>
      <c r="AA29" s="209"/>
      <c r="AB29" s="181"/>
      <c r="AC29" s="207"/>
      <c r="AD29" s="208"/>
      <c r="AE29" s="182"/>
      <c r="AF29" s="182"/>
      <c r="AG29" s="182"/>
      <c r="AH29" s="182"/>
      <c r="AI29" s="209"/>
      <c r="AJ29" s="210"/>
      <c r="AK29" s="207"/>
      <c r="AL29" s="66"/>
      <c r="AM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</row>
    <row r="30" spans="1:71" ht="16.5" customHeight="1" thickBot="1">
      <c r="A30" s="106" t="s">
        <v>76</v>
      </c>
      <c r="B30" s="189">
        <f t="shared" si="0"/>
        <v>97</v>
      </c>
      <c r="C30" s="131">
        <f t="shared" si="1"/>
        <v>1679</v>
      </c>
      <c r="D30" s="217">
        <f aca="true" t="shared" si="2" ref="D30:AJ30">SUM(D12:D29)</f>
        <v>74</v>
      </c>
      <c r="E30" s="185">
        <f>SUM(E12:E29)</f>
        <v>1334</v>
      </c>
      <c r="F30" s="217">
        <f>SUM(F12:F29)</f>
        <v>0</v>
      </c>
      <c r="G30" s="125">
        <f>SUM(G12:G29)</f>
        <v>0</v>
      </c>
      <c r="H30" s="216">
        <f t="shared" si="2"/>
        <v>23</v>
      </c>
      <c r="I30" s="185">
        <f t="shared" si="2"/>
        <v>345</v>
      </c>
      <c r="J30" s="217">
        <f t="shared" si="2"/>
        <v>55</v>
      </c>
      <c r="K30" s="125">
        <f t="shared" si="2"/>
        <v>1100</v>
      </c>
      <c r="L30" s="216">
        <f t="shared" si="2"/>
        <v>0</v>
      </c>
      <c r="M30" s="185">
        <f t="shared" si="2"/>
        <v>0</v>
      </c>
      <c r="N30" s="217">
        <f t="shared" si="2"/>
        <v>17</v>
      </c>
      <c r="O30" s="125">
        <f t="shared" si="2"/>
        <v>204</v>
      </c>
      <c r="P30" s="216">
        <f t="shared" si="2"/>
        <v>1</v>
      </c>
      <c r="Q30" s="185">
        <f t="shared" si="2"/>
        <v>15</v>
      </c>
      <c r="R30" s="217">
        <f t="shared" si="2"/>
        <v>0</v>
      </c>
      <c r="S30" s="158">
        <f t="shared" si="2"/>
        <v>0</v>
      </c>
      <c r="T30" s="158">
        <f t="shared" si="2"/>
        <v>0</v>
      </c>
      <c r="U30" s="158">
        <f t="shared" si="2"/>
        <v>0</v>
      </c>
      <c r="V30" s="158">
        <f t="shared" si="2"/>
        <v>0</v>
      </c>
      <c r="W30" s="125">
        <f t="shared" si="2"/>
        <v>0</v>
      </c>
      <c r="X30" s="216">
        <f t="shared" si="2"/>
        <v>1</v>
      </c>
      <c r="Y30" s="185">
        <f t="shared" si="2"/>
        <v>15</v>
      </c>
      <c r="Z30" s="217">
        <f t="shared" si="2"/>
        <v>0</v>
      </c>
      <c r="AA30" s="125">
        <f t="shared" si="2"/>
        <v>0</v>
      </c>
      <c r="AB30" s="216">
        <f t="shared" si="2"/>
        <v>22</v>
      </c>
      <c r="AC30" s="185">
        <f t="shared" si="2"/>
        <v>330</v>
      </c>
      <c r="AD30" s="217">
        <f t="shared" si="2"/>
        <v>0</v>
      </c>
      <c r="AE30" s="158">
        <f t="shared" si="2"/>
        <v>0</v>
      </c>
      <c r="AF30" s="158">
        <f t="shared" si="2"/>
        <v>0</v>
      </c>
      <c r="AG30" s="158">
        <f t="shared" si="2"/>
        <v>0</v>
      </c>
      <c r="AH30" s="158">
        <f t="shared" si="2"/>
        <v>0</v>
      </c>
      <c r="AI30" s="125">
        <f t="shared" si="2"/>
        <v>0</v>
      </c>
      <c r="AJ30" s="218">
        <f t="shared" si="2"/>
        <v>1</v>
      </c>
      <c r="AK30" s="185">
        <f>SUM(AK12:AK29)</f>
        <v>15</v>
      </c>
      <c r="AL30" s="66"/>
      <c r="AM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</row>
    <row r="31" spans="1:71" ht="6.75" customHeight="1" hidden="1">
      <c r="A31" s="142">
        <v>0</v>
      </c>
      <c r="B31" s="189">
        <f t="shared" si="0"/>
        <v>0</v>
      </c>
      <c r="C31" s="131">
        <f t="shared" si="1"/>
        <v>0</v>
      </c>
      <c r="D31" s="175"/>
      <c r="E31" s="212"/>
      <c r="F31" s="175"/>
      <c r="G31" s="213"/>
      <c r="H31" s="211"/>
      <c r="I31" s="212"/>
      <c r="J31" s="175"/>
      <c r="K31" s="213"/>
      <c r="L31" s="211"/>
      <c r="M31" s="212"/>
      <c r="N31" s="175"/>
      <c r="O31" s="213"/>
      <c r="P31" s="211"/>
      <c r="Q31" s="212"/>
      <c r="R31" s="175"/>
      <c r="S31" s="214"/>
      <c r="T31" s="214"/>
      <c r="U31" s="214"/>
      <c r="V31" s="214"/>
      <c r="W31" s="213"/>
      <c r="X31" s="211"/>
      <c r="Y31" s="212"/>
      <c r="Z31" s="175"/>
      <c r="AA31" s="213"/>
      <c r="AB31" s="211"/>
      <c r="AC31" s="212"/>
      <c r="AD31" s="175"/>
      <c r="AE31" s="214"/>
      <c r="AF31" s="214"/>
      <c r="AG31" s="214"/>
      <c r="AH31" s="214"/>
      <c r="AI31" s="213"/>
      <c r="AJ31" s="215"/>
      <c r="AK31" s="212"/>
      <c r="AL31" s="66"/>
      <c r="AM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</row>
    <row r="32" spans="1:71" ht="15.75" customHeight="1" thickBot="1">
      <c r="A32" s="143" t="s">
        <v>202</v>
      </c>
      <c r="B32" s="189">
        <f t="shared" si="0"/>
        <v>6</v>
      </c>
      <c r="C32" s="131">
        <f t="shared" si="1"/>
        <v>141</v>
      </c>
      <c r="D32" s="123">
        <f>J32+N32+P32+R32+V32+X32+Z32+L32+T32-F32</f>
        <v>2</v>
      </c>
      <c r="E32" s="127">
        <v>40</v>
      </c>
      <c r="F32" s="254">
        <v>3</v>
      </c>
      <c r="G32" s="253">
        <v>86</v>
      </c>
      <c r="H32" s="189">
        <f>AB32+AD32+AF32+AH32+AJ32</f>
        <v>1</v>
      </c>
      <c r="I32" s="127">
        <v>15</v>
      </c>
      <c r="J32" s="123">
        <v>5</v>
      </c>
      <c r="K32" s="253">
        <v>128</v>
      </c>
      <c r="L32" s="189"/>
      <c r="M32" s="127"/>
      <c r="N32" s="123"/>
      <c r="O32" s="120"/>
      <c r="P32" s="189"/>
      <c r="Q32" s="127"/>
      <c r="R32" s="123"/>
      <c r="S32" s="122"/>
      <c r="T32" s="122"/>
      <c r="U32" s="122"/>
      <c r="V32" s="122"/>
      <c r="W32" s="120"/>
      <c r="X32" s="189"/>
      <c r="Y32" s="127"/>
      <c r="Z32" s="123"/>
      <c r="AA32" s="120"/>
      <c r="AB32" s="189">
        <v>1</v>
      </c>
      <c r="AC32" s="127">
        <v>15</v>
      </c>
      <c r="AD32" s="123"/>
      <c r="AE32" s="122"/>
      <c r="AF32" s="122"/>
      <c r="AG32" s="122"/>
      <c r="AH32" s="122"/>
      <c r="AI32" s="120"/>
      <c r="AJ32" s="193"/>
      <c r="AK32" s="127"/>
      <c r="AL32" s="66"/>
      <c r="AM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</row>
    <row r="33" spans="1:71" ht="12" customHeight="1" hidden="1" thickBot="1">
      <c r="A33" s="142" t="s">
        <v>24</v>
      </c>
      <c r="B33" s="189">
        <f t="shared" si="0"/>
        <v>0</v>
      </c>
      <c r="C33" s="131">
        <f t="shared" si="1"/>
        <v>0</v>
      </c>
      <c r="D33" s="123"/>
      <c r="E33" s="127"/>
      <c r="F33" s="123"/>
      <c r="G33" s="120"/>
      <c r="H33" s="189"/>
      <c r="I33" s="127"/>
      <c r="J33" s="123"/>
      <c r="K33" s="120"/>
      <c r="L33" s="189"/>
      <c r="M33" s="127"/>
      <c r="N33" s="123"/>
      <c r="O33" s="120"/>
      <c r="P33" s="189"/>
      <c r="Q33" s="127"/>
      <c r="R33" s="123"/>
      <c r="S33" s="122"/>
      <c r="T33" s="122"/>
      <c r="U33" s="122"/>
      <c r="V33" s="122"/>
      <c r="W33" s="120"/>
      <c r="X33" s="189"/>
      <c r="Y33" s="127"/>
      <c r="Z33" s="123"/>
      <c r="AA33" s="120"/>
      <c r="AB33" s="189"/>
      <c r="AC33" s="127"/>
      <c r="AD33" s="123"/>
      <c r="AE33" s="122"/>
      <c r="AF33" s="122"/>
      <c r="AG33" s="122"/>
      <c r="AH33" s="122"/>
      <c r="AI33" s="120"/>
      <c r="AJ33" s="193"/>
      <c r="AK33" s="127"/>
      <c r="AL33" s="66"/>
      <c r="AM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</row>
    <row r="34" spans="1:40" ht="6" customHeight="1" hidden="1">
      <c r="A34" s="12"/>
      <c r="B34" s="189">
        <f t="shared" si="0"/>
        <v>0</v>
      </c>
      <c r="C34" s="131">
        <f t="shared" si="1"/>
        <v>0</v>
      </c>
      <c r="D34" s="199"/>
      <c r="E34" s="197"/>
      <c r="F34" s="199"/>
      <c r="G34" s="191"/>
      <c r="H34" s="94"/>
      <c r="I34" s="197"/>
      <c r="J34" s="199"/>
      <c r="K34" s="191"/>
      <c r="L34" s="94"/>
      <c r="M34" s="197"/>
      <c r="N34" s="199"/>
      <c r="O34" s="191"/>
      <c r="P34" s="94"/>
      <c r="Q34" s="197"/>
      <c r="R34" s="199"/>
      <c r="S34" s="13"/>
      <c r="T34" s="13"/>
      <c r="U34" s="13"/>
      <c r="V34" s="13"/>
      <c r="W34" s="191"/>
      <c r="X34" s="94"/>
      <c r="Y34" s="197"/>
      <c r="Z34" s="199"/>
      <c r="AA34" s="191"/>
      <c r="AB34" s="94"/>
      <c r="AC34" s="197"/>
      <c r="AD34" s="199"/>
      <c r="AE34" s="13"/>
      <c r="AF34" s="13"/>
      <c r="AG34" s="13"/>
      <c r="AH34" s="13"/>
      <c r="AI34" s="191"/>
      <c r="AJ34" s="196"/>
      <c r="AK34" s="197"/>
      <c r="AN34" s="156"/>
    </row>
    <row r="35" spans="1:40" ht="6" customHeight="1" hidden="1">
      <c r="A35" s="12"/>
      <c r="B35" s="189">
        <f t="shared" si="0"/>
        <v>0</v>
      </c>
      <c r="C35" s="131">
        <f t="shared" si="1"/>
        <v>0</v>
      </c>
      <c r="D35" s="221"/>
      <c r="E35" s="220"/>
      <c r="F35" s="221"/>
      <c r="G35" s="222"/>
      <c r="H35" s="219"/>
      <c r="I35" s="220"/>
      <c r="J35" s="221"/>
      <c r="K35" s="222"/>
      <c r="L35" s="219"/>
      <c r="M35" s="220"/>
      <c r="N35" s="221"/>
      <c r="O35" s="222"/>
      <c r="P35" s="219"/>
      <c r="Q35" s="220"/>
      <c r="R35" s="221"/>
      <c r="S35" s="36"/>
      <c r="T35" s="36"/>
      <c r="U35" s="36"/>
      <c r="V35" s="36"/>
      <c r="W35" s="222"/>
      <c r="X35" s="219"/>
      <c r="Y35" s="220"/>
      <c r="Z35" s="221"/>
      <c r="AA35" s="222"/>
      <c r="AB35" s="219"/>
      <c r="AC35" s="220"/>
      <c r="AD35" s="221"/>
      <c r="AE35" s="36"/>
      <c r="AF35" s="36"/>
      <c r="AG35" s="36"/>
      <c r="AH35" s="36"/>
      <c r="AI35" s="222"/>
      <c r="AJ35" s="223"/>
      <c r="AK35" s="220"/>
      <c r="AN35" s="156"/>
    </row>
    <row r="36" spans="1:71" ht="18" customHeight="1" thickBot="1">
      <c r="A36" s="106" t="s">
        <v>32</v>
      </c>
      <c r="B36" s="189">
        <f t="shared" si="0"/>
        <v>103</v>
      </c>
      <c r="C36" s="131">
        <f t="shared" si="1"/>
        <v>1820</v>
      </c>
      <c r="D36" s="217">
        <f aca="true" t="shared" si="3" ref="D36:AJ36">D32+D30+D34</f>
        <v>76</v>
      </c>
      <c r="E36" s="185">
        <f t="shared" si="3"/>
        <v>1374</v>
      </c>
      <c r="F36" s="217">
        <f t="shared" si="3"/>
        <v>3</v>
      </c>
      <c r="G36" s="125">
        <f t="shared" si="3"/>
        <v>86</v>
      </c>
      <c r="H36" s="216">
        <f t="shared" si="3"/>
        <v>24</v>
      </c>
      <c r="I36" s="185">
        <f t="shared" si="3"/>
        <v>360</v>
      </c>
      <c r="J36" s="217">
        <f t="shared" si="3"/>
        <v>60</v>
      </c>
      <c r="K36" s="125">
        <f t="shared" si="3"/>
        <v>1228</v>
      </c>
      <c r="L36" s="216">
        <f t="shared" si="3"/>
        <v>0</v>
      </c>
      <c r="M36" s="185">
        <f t="shared" si="3"/>
        <v>0</v>
      </c>
      <c r="N36" s="217">
        <f t="shared" si="3"/>
        <v>17</v>
      </c>
      <c r="O36" s="125">
        <f t="shared" si="3"/>
        <v>204</v>
      </c>
      <c r="P36" s="216">
        <f t="shared" si="3"/>
        <v>1</v>
      </c>
      <c r="Q36" s="185">
        <f t="shared" si="3"/>
        <v>15</v>
      </c>
      <c r="R36" s="217">
        <f t="shared" si="3"/>
        <v>0</v>
      </c>
      <c r="S36" s="158">
        <f t="shared" si="3"/>
        <v>0</v>
      </c>
      <c r="T36" s="158">
        <f t="shared" si="3"/>
        <v>0</v>
      </c>
      <c r="U36" s="158">
        <f t="shared" si="3"/>
        <v>0</v>
      </c>
      <c r="V36" s="158">
        <f t="shared" si="3"/>
        <v>0</v>
      </c>
      <c r="W36" s="125">
        <f t="shared" si="3"/>
        <v>0</v>
      </c>
      <c r="X36" s="216">
        <f t="shared" si="3"/>
        <v>1</v>
      </c>
      <c r="Y36" s="185">
        <f t="shared" si="3"/>
        <v>15</v>
      </c>
      <c r="Z36" s="217">
        <f t="shared" si="3"/>
        <v>0</v>
      </c>
      <c r="AA36" s="125">
        <f t="shared" si="3"/>
        <v>0</v>
      </c>
      <c r="AB36" s="216">
        <f t="shared" si="3"/>
        <v>23</v>
      </c>
      <c r="AC36" s="185">
        <f t="shared" si="3"/>
        <v>345</v>
      </c>
      <c r="AD36" s="217">
        <f t="shared" si="3"/>
        <v>0</v>
      </c>
      <c r="AE36" s="158">
        <f t="shared" si="3"/>
        <v>0</v>
      </c>
      <c r="AF36" s="158">
        <f t="shared" si="3"/>
        <v>0</v>
      </c>
      <c r="AG36" s="158">
        <f t="shared" si="3"/>
        <v>0</v>
      </c>
      <c r="AH36" s="158">
        <f t="shared" si="3"/>
        <v>0</v>
      </c>
      <c r="AI36" s="125">
        <f t="shared" si="3"/>
        <v>0</v>
      </c>
      <c r="AJ36" s="218">
        <f t="shared" si="3"/>
        <v>1</v>
      </c>
      <c r="AK36" s="185">
        <f>AK32+AK30+AK34</f>
        <v>15</v>
      </c>
      <c r="AL36" s="66"/>
      <c r="AM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</row>
    <row r="37" spans="1:71" ht="14.25" customHeight="1" thickBot="1">
      <c r="A37" s="54" t="s">
        <v>106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128"/>
      <c r="M37" s="128"/>
      <c r="N37" s="56"/>
      <c r="O37" s="56"/>
      <c r="P37" s="56"/>
      <c r="Q37" s="56"/>
      <c r="R37" s="56"/>
      <c r="S37" s="56"/>
      <c r="T37" s="128"/>
      <c r="U37" s="128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171"/>
      <c r="AK37" s="129"/>
      <c r="AL37" s="66"/>
      <c r="AM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</row>
    <row r="38" spans="1:71" ht="13.5" customHeight="1" thickBot="1">
      <c r="A38" s="65" t="s">
        <v>221</v>
      </c>
      <c r="B38" s="177">
        <f>D38+H38+F38</f>
        <v>3</v>
      </c>
      <c r="C38" s="131">
        <v>55</v>
      </c>
      <c r="D38" s="118">
        <f>J38+N38+P38+R38+V38+X38+Z38+L38+T38-F38</f>
        <v>2</v>
      </c>
      <c r="E38" s="139">
        <v>40</v>
      </c>
      <c r="F38" s="118"/>
      <c r="G38" s="119"/>
      <c r="H38" s="137">
        <f>AB38+AD38+AF38+AH38+AJ38</f>
        <v>1</v>
      </c>
      <c r="I38" s="65">
        <v>15</v>
      </c>
      <c r="J38" s="119">
        <v>2</v>
      </c>
      <c r="K38" s="65">
        <v>40</v>
      </c>
      <c r="L38" s="118"/>
      <c r="M38" s="118"/>
      <c r="N38" s="119"/>
      <c r="O38" s="65"/>
      <c r="P38" s="119"/>
      <c r="Q38" s="65"/>
      <c r="R38" s="119"/>
      <c r="S38" s="65"/>
      <c r="T38" s="118"/>
      <c r="U38" s="118"/>
      <c r="V38" s="119"/>
      <c r="W38" s="65"/>
      <c r="X38" s="119"/>
      <c r="Y38" s="65"/>
      <c r="Z38" s="119"/>
      <c r="AA38" s="65"/>
      <c r="AB38" s="119"/>
      <c r="AC38" s="65"/>
      <c r="AD38" s="119"/>
      <c r="AE38" s="65"/>
      <c r="AF38" s="119">
        <v>1</v>
      </c>
      <c r="AG38" s="65">
        <v>15</v>
      </c>
      <c r="AH38" s="119"/>
      <c r="AI38" s="65"/>
      <c r="AJ38" s="167"/>
      <c r="AK38" s="65"/>
      <c r="AL38" s="66"/>
      <c r="AM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</row>
    <row r="39" spans="1:71" ht="16.5" customHeight="1" thickBot="1">
      <c r="A39" s="67" t="s">
        <v>222</v>
      </c>
      <c r="B39" s="106">
        <f>D39+H39+F39</f>
        <v>3</v>
      </c>
      <c r="C39" s="185">
        <v>55</v>
      </c>
      <c r="D39" s="217">
        <f>J39+N39+P39+R39+V39+X39+Z39+L39+T39-F39</f>
        <v>2</v>
      </c>
      <c r="E39" s="140">
        <v>40</v>
      </c>
      <c r="F39" s="132"/>
      <c r="G39" s="134"/>
      <c r="H39" s="133">
        <f>AB39+AD39+AF39+AH39+AJ39</f>
        <v>1</v>
      </c>
      <c r="I39" s="67">
        <v>15</v>
      </c>
      <c r="J39" s="134">
        <v>2</v>
      </c>
      <c r="K39" s="67">
        <v>40</v>
      </c>
      <c r="L39" s="132"/>
      <c r="M39" s="132"/>
      <c r="N39" s="134"/>
      <c r="O39" s="67"/>
      <c r="P39" s="134"/>
      <c r="Q39" s="67"/>
      <c r="R39" s="134"/>
      <c r="S39" s="67"/>
      <c r="T39" s="132"/>
      <c r="U39" s="132"/>
      <c r="V39" s="134"/>
      <c r="W39" s="67"/>
      <c r="X39" s="134"/>
      <c r="Y39" s="67"/>
      <c r="Z39" s="134"/>
      <c r="AA39" s="67"/>
      <c r="AB39" s="134"/>
      <c r="AC39" s="67"/>
      <c r="AD39" s="134"/>
      <c r="AE39" s="67"/>
      <c r="AF39" s="134">
        <v>1</v>
      </c>
      <c r="AG39" s="67">
        <v>15</v>
      </c>
      <c r="AH39" s="134"/>
      <c r="AI39" s="67"/>
      <c r="AJ39" s="228"/>
      <c r="AK39" s="67"/>
      <c r="AL39" s="66"/>
      <c r="AM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</row>
    <row r="40" spans="1:71" ht="33.75" customHeight="1" thickBot="1">
      <c r="A40" s="230" t="s">
        <v>200</v>
      </c>
      <c r="B40" s="216">
        <f>SUM(B38:B39)</f>
        <v>6</v>
      </c>
      <c r="C40" s="158">
        <f aca="true" t="shared" si="4" ref="C40:AJ40">SUM(C38:C39)</f>
        <v>110</v>
      </c>
      <c r="D40" s="158">
        <f t="shared" si="4"/>
        <v>4</v>
      </c>
      <c r="E40" s="158">
        <f>E38+E39</f>
        <v>80</v>
      </c>
      <c r="F40" s="158">
        <f>SUM(F38:F39)</f>
        <v>0</v>
      </c>
      <c r="G40" s="158">
        <f>SUM(G38:G39)</f>
        <v>0</v>
      </c>
      <c r="H40" s="158">
        <f t="shared" si="4"/>
        <v>2</v>
      </c>
      <c r="I40" s="158">
        <f t="shared" si="4"/>
        <v>30</v>
      </c>
      <c r="J40" s="158">
        <f t="shared" si="4"/>
        <v>4</v>
      </c>
      <c r="K40" s="158">
        <f t="shared" si="4"/>
        <v>80</v>
      </c>
      <c r="L40" s="158">
        <f t="shared" si="4"/>
        <v>0</v>
      </c>
      <c r="M40" s="158">
        <f t="shared" si="4"/>
        <v>0</v>
      </c>
      <c r="N40" s="158">
        <f t="shared" si="4"/>
        <v>0</v>
      </c>
      <c r="O40" s="158">
        <f t="shared" si="4"/>
        <v>0</v>
      </c>
      <c r="P40" s="158">
        <f t="shared" si="4"/>
        <v>0</v>
      </c>
      <c r="Q40" s="158">
        <f t="shared" si="4"/>
        <v>0</v>
      </c>
      <c r="R40" s="158">
        <f t="shared" si="4"/>
        <v>0</v>
      </c>
      <c r="S40" s="158">
        <f t="shared" si="4"/>
        <v>0</v>
      </c>
      <c r="T40" s="158">
        <f t="shared" si="4"/>
        <v>0</v>
      </c>
      <c r="U40" s="158">
        <f t="shared" si="4"/>
        <v>0</v>
      </c>
      <c r="V40" s="158">
        <f t="shared" si="4"/>
        <v>0</v>
      </c>
      <c r="W40" s="158">
        <f t="shared" si="4"/>
        <v>0</v>
      </c>
      <c r="X40" s="158">
        <f t="shared" si="4"/>
        <v>0</v>
      </c>
      <c r="Y40" s="158">
        <f t="shared" si="4"/>
        <v>0</v>
      </c>
      <c r="Z40" s="158">
        <f t="shared" si="4"/>
        <v>0</v>
      </c>
      <c r="AA40" s="158">
        <f t="shared" si="4"/>
        <v>0</v>
      </c>
      <c r="AB40" s="158">
        <f t="shared" si="4"/>
        <v>0</v>
      </c>
      <c r="AC40" s="158">
        <f t="shared" si="4"/>
        <v>0</v>
      </c>
      <c r="AD40" s="158">
        <f t="shared" si="4"/>
        <v>0</v>
      </c>
      <c r="AE40" s="158">
        <f t="shared" si="4"/>
        <v>0</v>
      </c>
      <c r="AF40" s="158">
        <f t="shared" si="4"/>
        <v>2</v>
      </c>
      <c r="AG40" s="158">
        <f t="shared" si="4"/>
        <v>30</v>
      </c>
      <c r="AH40" s="158">
        <f t="shared" si="4"/>
        <v>0</v>
      </c>
      <c r="AI40" s="158">
        <f t="shared" si="4"/>
        <v>0</v>
      </c>
      <c r="AJ40" s="235">
        <f t="shared" si="4"/>
        <v>0</v>
      </c>
      <c r="AK40" s="185">
        <f>SUM(AK38:AK39)</f>
        <v>0</v>
      </c>
      <c r="AL40" s="56">
        <f>SUM(AL38:AL39)</f>
        <v>0</v>
      </c>
      <c r="AM40" s="56">
        <f>SUM(AM38:AM39)</f>
        <v>0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</row>
    <row r="41" spans="1:71" ht="13.5" customHeight="1" thickBot="1">
      <c r="A41" s="109" t="s">
        <v>176</v>
      </c>
      <c r="B41" s="100"/>
      <c r="C41" s="100"/>
      <c r="D41" s="100"/>
      <c r="E41" s="100"/>
      <c r="F41" s="56"/>
      <c r="G41" s="56"/>
      <c r="H41" s="56"/>
      <c r="I41" s="56"/>
      <c r="J41" s="56"/>
      <c r="K41" s="56"/>
      <c r="L41" s="128"/>
      <c r="M41" s="128"/>
      <c r="N41" s="56"/>
      <c r="O41" s="56"/>
      <c r="P41" s="56"/>
      <c r="Q41" s="56"/>
      <c r="R41" s="56"/>
      <c r="S41" s="56"/>
      <c r="T41" s="128"/>
      <c r="U41" s="128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171"/>
      <c r="AK41" s="129"/>
      <c r="AL41" s="66"/>
      <c r="AM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</row>
    <row r="42" spans="1:71" ht="0.75" customHeight="1" thickBot="1">
      <c r="A42" s="54"/>
      <c r="B42" s="56"/>
      <c r="C42" s="56"/>
      <c r="D42" s="56"/>
      <c r="E42" s="128"/>
      <c r="F42" s="56"/>
      <c r="G42" s="56"/>
      <c r="H42" s="56"/>
      <c r="I42" s="56"/>
      <c r="J42" s="56"/>
      <c r="K42" s="56"/>
      <c r="L42" s="128"/>
      <c r="M42" s="128"/>
      <c r="N42" s="56"/>
      <c r="O42" s="56"/>
      <c r="P42" s="56"/>
      <c r="Q42" s="56"/>
      <c r="R42" s="56"/>
      <c r="S42" s="56"/>
      <c r="T42" s="128"/>
      <c r="U42" s="128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171"/>
      <c r="AK42" s="129"/>
      <c r="AL42" s="66"/>
      <c r="AM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</row>
    <row r="43" spans="1:71" ht="13.5" customHeight="1">
      <c r="A43" s="183" t="s">
        <v>193</v>
      </c>
      <c r="B43" s="188">
        <v>12</v>
      </c>
      <c r="C43" s="131">
        <v>225</v>
      </c>
      <c r="D43" s="188">
        <v>9</v>
      </c>
      <c r="E43" s="131">
        <v>180</v>
      </c>
      <c r="F43" s="118"/>
      <c r="G43" s="117"/>
      <c r="H43" s="188">
        <f>AB43+AD43+AF43+AH43+AJ43</f>
        <v>3</v>
      </c>
      <c r="I43" s="131">
        <v>45</v>
      </c>
      <c r="J43" s="188">
        <v>7</v>
      </c>
      <c r="K43" s="131">
        <v>140</v>
      </c>
      <c r="L43" s="118"/>
      <c r="M43" s="119"/>
      <c r="N43" s="119"/>
      <c r="O43" s="119"/>
      <c r="P43" s="119"/>
      <c r="Q43" s="117"/>
      <c r="R43" s="188">
        <v>2</v>
      </c>
      <c r="S43" s="131">
        <v>40</v>
      </c>
      <c r="T43" s="118"/>
      <c r="U43" s="119"/>
      <c r="V43" s="119"/>
      <c r="W43" s="119"/>
      <c r="X43" s="119"/>
      <c r="Y43" s="119"/>
      <c r="Z43" s="119"/>
      <c r="AA43" s="117"/>
      <c r="AB43" s="188">
        <f>1+1</f>
        <v>2</v>
      </c>
      <c r="AC43" s="131">
        <v>30</v>
      </c>
      <c r="AD43" s="118"/>
      <c r="AE43" s="117"/>
      <c r="AF43" s="188">
        <v>1</v>
      </c>
      <c r="AG43" s="131">
        <v>15</v>
      </c>
      <c r="AH43" s="118"/>
      <c r="AI43" s="119"/>
      <c r="AJ43" s="167"/>
      <c r="AK43" s="131"/>
      <c r="AL43" s="66"/>
      <c r="AM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</row>
    <row r="44" spans="1:71" ht="13.5" customHeight="1" thickBot="1">
      <c r="A44" s="183" t="s">
        <v>194</v>
      </c>
      <c r="B44" s="178">
        <v>6</v>
      </c>
      <c r="C44" s="135">
        <v>115</v>
      </c>
      <c r="D44" s="178">
        <v>5</v>
      </c>
      <c r="E44" s="135">
        <v>100</v>
      </c>
      <c r="F44" s="132"/>
      <c r="G44" s="205"/>
      <c r="H44" s="178">
        <f>AB44+AD44+AF44+AH44+AJ44</f>
        <v>1</v>
      </c>
      <c r="I44" s="135">
        <v>15</v>
      </c>
      <c r="J44" s="178">
        <v>3</v>
      </c>
      <c r="K44" s="135">
        <v>60</v>
      </c>
      <c r="L44" s="132"/>
      <c r="M44" s="134"/>
      <c r="N44" s="134"/>
      <c r="O44" s="134"/>
      <c r="P44" s="134"/>
      <c r="Q44" s="205"/>
      <c r="R44" s="178">
        <v>2</v>
      </c>
      <c r="S44" s="135">
        <v>40</v>
      </c>
      <c r="T44" s="132"/>
      <c r="U44" s="134"/>
      <c r="V44" s="134"/>
      <c r="W44" s="134"/>
      <c r="X44" s="134"/>
      <c r="Y44" s="134"/>
      <c r="Z44" s="134"/>
      <c r="AA44" s="205"/>
      <c r="AB44" s="178">
        <v>1</v>
      </c>
      <c r="AC44" s="135">
        <v>15</v>
      </c>
      <c r="AD44" s="132"/>
      <c r="AE44" s="205"/>
      <c r="AF44" s="178"/>
      <c r="AG44" s="135"/>
      <c r="AH44" s="132"/>
      <c r="AI44" s="134"/>
      <c r="AJ44" s="228"/>
      <c r="AK44" s="135"/>
      <c r="AL44" s="66"/>
      <c r="AM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</row>
    <row r="45" spans="1:71" ht="0.75" customHeight="1" thickBot="1">
      <c r="A45" s="54"/>
      <c r="B45" s="224"/>
      <c r="C45" s="240"/>
      <c r="D45" s="224"/>
      <c r="E45" s="240"/>
      <c r="F45" s="128"/>
      <c r="G45" s="241"/>
      <c r="H45" s="224"/>
      <c r="I45" s="240"/>
      <c r="J45" s="224"/>
      <c r="K45" s="240"/>
      <c r="L45" s="128"/>
      <c r="M45" s="225"/>
      <c r="N45" s="225"/>
      <c r="O45" s="225"/>
      <c r="P45" s="225"/>
      <c r="Q45" s="241"/>
      <c r="R45" s="224"/>
      <c r="S45" s="240"/>
      <c r="T45" s="128"/>
      <c r="U45" s="225"/>
      <c r="V45" s="225"/>
      <c r="W45" s="225"/>
      <c r="X45" s="225"/>
      <c r="Y45" s="225"/>
      <c r="Z45" s="225"/>
      <c r="AA45" s="241"/>
      <c r="AB45" s="224"/>
      <c r="AC45" s="240"/>
      <c r="AD45" s="128"/>
      <c r="AE45" s="241"/>
      <c r="AF45" s="224"/>
      <c r="AG45" s="240"/>
      <c r="AH45" s="128"/>
      <c r="AI45" s="225"/>
      <c r="AJ45" s="234"/>
      <c r="AK45" s="225"/>
      <c r="AL45" s="66"/>
      <c r="AM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</row>
    <row r="46" spans="1:71" ht="15.75" customHeight="1" thickBot="1">
      <c r="A46" s="103" t="s">
        <v>107</v>
      </c>
      <c r="B46" s="216">
        <f>SUM(B43:B45)</f>
        <v>18</v>
      </c>
      <c r="C46" s="185">
        <f aca="true" t="shared" si="5" ref="C46:AJ46">SUM(C43:C45)</f>
        <v>340</v>
      </c>
      <c r="D46" s="216">
        <f t="shared" si="5"/>
        <v>14</v>
      </c>
      <c r="E46" s="185">
        <f t="shared" si="5"/>
        <v>280</v>
      </c>
      <c r="F46" s="217">
        <f>SUM(F43:F45)</f>
        <v>0</v>
      </c>
      <c r="G46" s="125">
        <f>SUM(G43:G45)</f>
        <v>0</v>
      </c>
      <c r="H46" s="216">
        <f t="shared" si="5"/>
        <v>4</v>
      </c>
      <c r="I46" s="185">
        <f t="shared" si="5"/>
        <v>60</v>
      </c>
      <c r="J46" s="216">
        <f t="shared" si="5"/>
        <v>10</v>
      </c>
      <c r="K46" s="185">
        <f t="shared" si="5"/>
        <v>200</v>
      </c>
      <c r="L46" s="217">
        <f t="shared" si="5"/>
        <v>0</v>
      </c>
      <c r="M46" s="158">
        <f t="shared" si="5"/>
        <v>0</v>
      </c>
      <c r="N46" s="158">
        <f t="shared" si="5"/>
        <v>0</v>
      </c>
      <c r="O46" s="158">
        <f t="shared" si="5"/>
        <v>0</v>
      </c>
      <c r="P46" s="158">
        <f t="shared" si="5"/>
        <v>0</v>
      </c>
      <c r="Q46" s="125">
        <f t="shared" si="5"/>
        <v>0</v>
      </c>
      <c r="R46" s="216">
        <f t="shared" si="5"/>
        <v>4</v>
      </c>
      <c r="S46" s="185">
        <f t="shared" si="5"/>
        <v>80</v>
      </c>
      <c r="T46" s="217">
        <f t="shared" si="5"/>
        <v>0</v>
      </c>
      <c r="U46" s="158">
        <f t="shared" si="5"/>
        <v>0</v>
      </c>
      <c r="V46" s="158">
        <f t="shared" si="5"/>
        <v>0</v>
      </c>
      <c r="W46" s="158">
        <f t="shared" si="5"/>
        <v>0</v>
      </c>
      <c r="X46" s="158">
        <f t="shared" si="5"/>
        <v>0</v>
      </c>
      <c r="Y46" s="158">
        <f t="shared" si="5"/>
        <v>0</v>
      </c>
      <c r="Z46" s="158">
        <f t="shared" si="5"/>
        <v>0</v>
      </c>
      <c r="AA46" s="125">
        <f t="shared" si="5"/>
        <v>0</v>
      </c>
      <c r="AB46" s="216">
        <f t="shared" si="5"/>
        <v>3</v>
      </c>
      <c r="AC46" s="185">
        <f t="shared" si="5"/>
        <v>45</v>
      </c>
      <c r="AD46" s="217">
        <f t="shared" si="5"/>
        <v>0</v>
      </c>
      <c r="AE46" s="125">
        <f t="shared" si="5"/>
        <v>0</v>
      </c>
      <c r="AF46" s="216">
        <f t="shared" si="5"/>
        <v>1</v>
      </c>
      <c r="AG46" s="185">
        <f t="shared" si="5"/>
        <v>15</v>
      </c>
      <c r="AH46" s="217">
        <f t="shared" si="5"/>
        <v>0</v>
      </c>
      <c r="AI46" s="158">
        <f t="shared" si="5"/>
        <v>0</v>
      </c>
      <c r="AJ46" s="235">
        <f t="shared" si="5"/>
        <v>0</v>
      </c>
      <c r="AK46" s="185">
        <f>SUM(AK43:AK45)</f>
        <v>0</v>
      </c>
      <c r="AL46" s="66"/>
      <c r="AM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</row>
    <row r="47" spans="1:71" ht="13.5" customHeight="1" thickBot="1">
      <c r="A47" s="98" t="s">
        <v>108</v>
      </c>
      <c r="B47" s="231"/>
      <c r="C47" s="227"/>
      <c r="D47" s="231"/>
      <c r="E47" s="100"/>
      <c r="F47" s="100"/>
      <c r="G47" s="100"/>
      <c r="H47" s="231"/>
      <c r="I47" s="227"/>
      <c r="J47" s="231"/>
      <c r="K47" s="226"/>
      <c r="L47" s="227"/>
      <c r="M47" s="227"/>
      <c r="N47" s="231"/>
      <c r="O47" s="226"/>
      <c r="P47" s="231"/>
      <c r="Q47" s="226"/>
      <c r="R47" s="231"/>
      <c r="S47" s="226"/>
      <c r="T47" s="227"/>
      <c r="U47" s="227"/>
      <c r="V47" s="231"/>
      <c r="W47" s="226"/>
      <c r="X47" s="231"/>
      <c r="Y47" s="226"/>
      <c r="Z47" s="231"/>
      <c r="AA47" s="226"/>
      <c r="AB47" s="231"/>
      <c r="AC47" s="226"/>
      <c r="AD47" s="231"/>
      <c r="AE47" s="226"/>
      <c r="AF47" s="231"/>
      <c r="AG47" s="226"/>
      <c r="AH47" s="231"/>
      <c r="AI47" s="226"/>
      <c r="AJ47" s="232"/>
      <c r="AK47" s="233"/>
      <c r="AL47" s="66"/>
      <c r="AM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</row>
    <row r="48" spans="1:71" ht="12.75" thickBot="1">
      <c r="A48" s="54" t="s">
        <v>201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128"/>
      <c r="M48" s="128"/>
      <c r="N48" s="56"/>
      <c r="O48" s="56"/>
      <c r="P48" s="56"/>
      <c r="Q48" s="56"/>
      <c r="R48" s="56"/>
      <c r="S48" s="56"/>
      <c r="T48" s="128"/>
      <c r="U48" s="128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171"/>
      <c r="AK48" s="129"/>
      <c r="AL48" s="66"/>
      <c r="AM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</row>
    <row r="49" spans="1:71" ht="3.75" customHeight="1" hidden="1">
      <c r="A49" s="54"/>
      <c r="B49" s="209"/>
      <c r="C49" s="208"/>
      <c r="D49" s="141"/>
      <c r="E49" s="141"/>
      <c r="F49" s="141"/>
      <c r="G49" s="141"/>
      <c r="H49" s="209"/>
      <c r="I49" s="208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229"/>
      <c r="AK49" s="207"/>
      <c r="AL49" s="66"/>
      <c r="AM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</row>
    <row r="50" spans="1:71" ht="13.5" customHeight="1">
      <c r="A50" s="255" t="s">
        <v>109</v>
      </c>
      <c r="B50" s="118">
        <v>2</v>
      </c>
      <c r="C50" s="131">
        <v>35</v>
      </c>
      <c r="D50" s="188">
        <v>1</v>
      </c>
      <c r="E50" s="131">
        <v>20</v>
      </c>
      <c r="F50" s="118"/>
      <c r="G50" s="117"/>
      <c r="H50" s="188">
        <v>1</v>
      </c>
      <c r="I50" s="131">
        <v>15</v>
      </c>
      <c r="J50" s="188">
        <v>1</v>
      </c>
      <c r="K50" s="131">
        <v>20</v>
      </c>
      <c r="L50" s="188"/>
      <c r="M50" s="131"/>
      <c r="N50" s="118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7"/>
      <c r="AB50" s="188">
        <v>1</v>
      </c>
      <c r="AC50" s="131">
        <v>15</v>
      </c>
      <c r="AD50" s="118"/>
      <c r="AE50" s="119"/>
      <c r="AF50" s="119"/>
      <c r="AG50" s="119"/>
      <c r="AH50" s="119"/>
      <c r="AI50" s="119"/>
      <c r="AJ50" s="167"/>
      <c r="AK50" s="131"/>
      <c r="AL50" s="66"/>
      <c r="AM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</row>
    <row r="51" spans="1:71" ht="13.5" customHeight="1" thickBot="1">
      <c r="A51" s="255" t="s">
        <v>110</v>
      </c>
      <c r="B51" s="132">
        <v>2</v>
      </c>
      <c r="C51" s="135">
        <v>35</v>
      </c>
      <c r="D51" s="178">
        <f>J51+N51+P51+R51+V51+X51+Z51+L51+T51-F51</f>
        <v>1</v>
      </c>
      <c r="E51" s="135">
        <v>20</v>
      </c>
      <c r="F51" s="132"/>
      <c r="G51" s="205"/>
      <c r="H51" s="178">
        <v>1</v>
      </c>
      <c r="I51" s="135">
        <f>AC51+AE51+AG51+AI51+AK51</f>
        <v>15</v>
      </c>
      <c r="J51" s="178">
        <v>1</v>
      </c>
      <c r="K51" s="135">
        <v>20</v>
      </c>
      <c r="L51" s="178"/>
      <c r="M51" s="135"/>
      <c r="N51" s="132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205"/>
      <c r="AB51" s="178">
        <v>1</v>
      </c>
      <c r="AC51" s="135">
        <v>15</v>
      </c>
      <c r="AD51" s="132"/>
      <c r="AE51" s="134"/>
      <c r="AF51" s="134"/>
      <c r="AG51" s="134"/>
      <c r="AH51" s="134"/>
      <c r="AI51" s="134"/>
      <c r="AJ51" s="228"/>
      <c r="AK51" s="135"/>
      <c r="AL51" s="66"/>
      <c r="AM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</row>
    <row r="52" spans="1:71" ht="6.75" customHeight="1" hidden="1">
      <c r="A52" s="130"/>
      <c r="B52" s="128"/>
      <c r="C52" s="240"/>
      <c r="D52" s="224">
        <f>J52+N52+P52+R52+V52+X52+Z52+L52+T52</f>
        <v>0</v>
      </c>
      <c r="E52" s="240">
        <f>K52+O52+Q52+S52+W52+Y52+AA52+M52+U52</f>
        <v>0</v>
      </c>
      <c r="F52" s="128"/>
      <c r="G52" s="241"/>
      <c r="H52" s="224"/>
      <c r="I52" s="240"/>
      <c r="J52" s="224"/>
      <c r="K52" s="240"/>
      <c r="L52" s="224"/>
      <c r="M52" s="240"/>
      <c r="N52" s="128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41"/>
      <c r="AB52" s="224"/>
      <c r="AC52" s="240"/>
      <c r="AD52" s="128"/>
      <c r="AE52" s="225"/>
      <c r="AF52" s="225"/>
      <c r="AG52" s="225"/>
      <c r="AH52" s="225"/>
      <c r="AI52" s="225"/>
      <c r="AJ52" s="234"/>
      <c r="AK52" s="225"/>
      <c r="AL52" s="66"/>
      <c r="AM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</row>
    <row r="53" spans="1:71" ht="14.25" customHeight="1" thickBot="1">
      <c r="A53" s="13" t="s">
        <v>225</v>
      </c>
      <c r="B53" s="118">
        <v>2</v>
      </c>
      <c r="C53" s="131">
        <v>35</v>
      </c>
      <c r="D53" s="188">
        <v>1</v>
      </c>
      <c r="E53" s="131">
        <v>20</v>
      </c>
      <c r="F53" s="118"/>
      <c r="G53" s="117"/>
      <c r="H53" s="188">
        <v>1</v>
      </c>
      <c r="I53" s="131">
        <v>15</v>
      </c>
      <c r="J53" s="188">
        <v>1</v>
      </c>
      <c r="K53" s="131">
        <v>20</v>
      </c>
      <c r="L53" s="188"/>
      <c r="M53" s="131"/>
      <c r="N53" s="118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7"/>
      <c r="AB53" s="188">
        <v>1</v>
      </c>
      <c r="AC53" s="131">
        <v>15</v>
      </c>
      <c r="AD53" s="118"/>
      <c r="AE53" s="119"/>
      <c r="AF53" s="119"/>
      <c r="AG53" s="119"/>
      <c r="AH53" s="119"/>
      <c r="AI53" s="119"/>
      <c r="AJ53" s="167"/>
      <c r="AK53" s="131"/>
      <c r="AL53" s="66"/>
      <c r="AM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</row>
    <row r="54" spans="1:71" ht="12.75" thickBot="1">
      <c r="A54" s="54" t="s">
        <v>111</v>
      </c>
      <c r="B54" s="216">
        <f>SUM(B50:B53)</f>
        <v>6</v>
      </c>
      <c r="C54" s="185">
        <f>SUM(C50:C53)</f>
        <v>105</v>
      </c>
      <c r="D54" s="216">
        <f>SUM(D50:D53)</f>
        <v>3</v>
      </c>
      <c r="E54" s="185">
        <f>SUM(E50:E53)</f>
        <v>60</v>
      </c>
      <c r="F54" s="217">
        <f>SUM(F50:F52)</f>
        <v>0</v>
      </c>
      <c r="G54" s="125">
        <f>SUM(G50:G52)</f>
        <v>0</v>
      </c>
      <c r="H54" s="216">
        <v>3</v>
      </c>
      <c r="I54" s="185">
        <v>45</v>
      </c>
      <c r="J54" s="216">
        <f>SUM(J50:J53)</f>
        <v>3</v>
      </c>
      <c r="K54" s="185">
        <f>SUM(K50:K53)</f>
        <v>60</v>
      </c>
      <c r="L54" s="216">
        <f aca="true" t="shared" si="6" ref="H54:AJ54">SUM(L50:L52)</f>
        <v>0</v>
      </c>
      <c r="M54" s="185">
        <f t="shared" si="6"/>
        <v>0</v>
      </c>
      <c r="N54" s="217">
        <f>SUM(N53)</f>
        <v>0</v>
      </c>
      <c r="O54" s="158">
        <f>SUM(O53)</f>
        <v>0</v>
      </c>
      <c r="P54" s="158">
        <f t="shared" si="6"/>
        <v>0</v>
      </c>
      <c r="Q54" s="158">
        <f t="shared" si="6"/>
        <v>0</v>
      </c>
      <c r="R54" s="158">
        <f t="shared" si="6"/>
        <v>0</v>
      </c>
      <c r="S54" s="158">
        <f t="shared" si="6"/>
        <v>0</v>
      </c>
      <c r="T54" s="158">
        <f t="shared" si="6"/>
        <v>0</v>
      </c>
      <c r="U54" s="158">
        <f t="shared" si="6"/>
        <v>0</v>
      </c>
      <c r="V54" s="158">
        <f t="shared" si="6"/>
        <v>0</v>
      </c>
      <c r="W54" s="158">
        <f t="shared" si="6"/>
        <v>0</v>
      </c>
      <c r="X54" s="158">
        <f t="shared" si="6"/>
        <v>0</v>
      </c>
      <c r="Y54" s="158">
        <f t="shared" si="6"/>
        <v>0</v>
      </c>
      <c r="Z54" s="158">
        <f t="shared" si="6"/>
        <v>0</v>
      </c>
      <c r="AA54" s="125">
        <f t="shared" si="6"/>
        <v>0</v>
      </c>
      <c r="AB54" s="216">
        <v>3</v>
      </c>
      <c r="AC54" s="185">
        <v>45</v>
      </c>
      <c r="AD54" s="217">
        <f t="shared" si="6"/>
        <v>0</v>
      </c>
      <c r="AE54" s="158">
        <f t="shared" si="6"/>
        <v>0</v>
      </c>
      <c r="AF54" s="158">
        <f t="shared" si="6"/>
        <v>0</v>
      </c>
      <c r="AG54" s="158">
        <f t="shared" si="6"/>
        <v>0</v>
      </c>
      <c r="AH54" s="158">
        <f t="shared" si="6"/>
        <v>0</v>
      </c>
      <c r="AI54" s="158">
        <f t="shared" si="6"/>
        <v>0</v>
      </c>
      <c r="AJ54" s="235">
        <f t="shared" si="6"/>
        <v>0</v>
      </c>
      <c r="AK54" s="185">
        <f>SUM(AK50:AK52)</f>
        <v>0</v>
      </c>
      <c r="AL54" s="66"/>
      <c r="AM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</row>
    <row r="55" spans="1:71" ht="12.75" thickBot="1">
      <c r="A55" s="98" t="s">
        <v>183</v>
      </c>
      <c r="B55" s="231"/>
      <c r="C55" s="227"/>
      <c r="D55" s="231"/>
      <c r="E55" s="100"/>
      <c r="F55" s="100"/>
      <c r="G55" s="100"/>
      <c r="H55" s="231"/>
      <c r="I55" s="227"/>
      <c r="J55" s="231"/>
      <c r="K55" s="226"/>
      <c r="L55" s="227"/>
      <c r="M55" s="227"/>
      <c r="N55" s="231"/>
      <c r="O55" s="226"/>
      <c r="P55" s="231"/>
      <c r="Q55" s="226"/>
      <c r="R55" s="231"/>
      <c r="S55" s="226"/>
      <c r="T55" s="227"/>
      <c r="U55" s="227"/>
      <c r="V55" s="231"/>
      <c r="W55" s="226"/>
      <c r="X55" s="231"/>
      <c r="Y55" s="226"/>
      <c r="Z55" s="231"/>
      <c r="AA55" s="226"/>
      <c r="AB55" s="231"/>
      <c r="AC55" s="226"/>
      <c r="AD55" s="231"/>
      <c r="AE55" s="226"/>
      <c r="AF55" s="231"/>
      <c r="AG55" s="226"/>
      <c r="AH55" s="231"/>
      <c r="AI55" s="226"/>
      <c r="AJ55" s="232"/>
      <c r="AK55" s="233"/>
      <c r="AL55" s="66"/>
      <c r="AM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</row>
    <row r="56" spans="1:71" ht="33" customHeight="1" thickBot="1">
      <c r="A56" s="243" t="s">
        <v>203</v>
      </c>
      <c r="B56" s="126">
        <f aca="true" t="shared" si="7" ref="B56:AM56">B54+B46+B36+B40</f>
        <v>133</v>
      </c>
      <c r="C56" s="126">
        <f t="shared" si="7"/>
        <v>2375</v>
      </c>
      <c r="D56" s="126">
        <f t="shared" si="7"/>
        <v>97</v>
      </c>
      <c r="E56" s="126">
        <f t="shared" si="7"/>
        <v>1794</v>
      </c>
      <c r="F56" s="126">
        <f t="shared" si="7"/>
        <v>3</v>
      </c>
      <c r="G56" s="126">
        <f t="shared" si="7"/>
        <v>86</v>
      </c>
      <c r="H56" s="126">
        <f t="shared" si="7"/>
        <v>33</v>
      </c>
      <c r="I56" s="126">
        <f t="shared" si="7"/>
        <v>495</v>
      </c>
      <c r="J56" s="126">
        <f t="shared" si="7"/>
        <v>77</v>
      </c>
      <c r="K56" s="126">
        <f t="shared" si="7"/>
        <v>1568</v>
      </c>
      <c r="L56" s="126">
        <f t="shared" si="7"/>
        <v>0</v>
      </c>
      <c r="M56" s="126">
        <f t="shared" si="7"/>
        <v>0</v>
      </c>
      <c r="N56" s="126">
        <f t="shared" si="7"/>
        <v>17</v>
      </c>
      <c r="O56" s="126">
        <f t="shared" si="7"/>
        <v>204</v>
      </c>
      <c r="P56" s="126">
        <f t="shared" si="7"/>
        <v>1</v>
      </c>
      <c r="Q56" s="126">
        <f t="shared" si="7"/>
        <v>15</v>
      </c>
      <c r="R56" s="126">
        <f t="shared" si="7"/>
        <v>4</v>
      </c>
      <c r="S56" s="126">
        <f t="shared" si="7"/>
        <v>80</v>
      </c>
      <c r="T56" s="126">
        <f t="shared" si="7"/>
        <v>0</v>
      </c>
      <c r="U56" s="126">
        <f t="shared" si="7"/>
        <v>0</v>
      </c>
      <c r="V56" s="126">
        <f t="shared" si="7"/>
        <v>0</v>
      </c>
      <c r="W56" s="126">
        <f t="shared" si="7"/>
        <v>0</v>
      </c>
      <c r="X56" s="126">
        <f t="shared" si="7"/>
        <v>1</v>
      </c>
      <c r="Y56" s="126">
        <f t="shared" si="7"/>
        <v>15</v>
      </c>
      <c r="Z56" s="126">
        <f t="shared" si="7"/>
        <v>0</v>
      </c>
      <c r="AA56" s="126">
        <f t="shared" si="7"/>
        <v>0</v>
      </c>
      <c r="AB56" s="126">
        <f t="shared" si="7"/>
        <v>29</v>
      </c>
      <c r="AC56" s="126">
        <f t="shared" si="7"/>
        <v>435</v>
      </c>
      <c r="AD56" s="126">
        <f t="shared" si="7"/>
        <v>0</v>
      </c>
      <c r="AE56" s="126">
        <f t="shared" si="7"/>
        <v>0</v>
      </c>
      <c r="AF56" s="126">
        <f t="shared" si="7"/>
        <v>3</v>
      </c>
      <c r="AG56" s="126">
        <f t="shared" si="7"/>
        <v>45</v>
      </c>
      <c r="AH56" s="126">
        <f t="shared" si="7"/>
        <v>0</v>
      </c>
      <c r="AI56" s="126">
        <f t="shared" si="7"/>
        <v>0</v>
      </c>
      <c r="AJ56" s="170">
        <f t="shared" si="7"/>
        <v>1</v>
      </c>
      <c r="AK56" s="126">
        <f t="shared" si="7"/>
        <v>15</v>
      </c>
      <c r="AL56" s="65">
        <f t="shared" si="7"/>
        <v>0</v>
      </c>
      <c r="AM56" s="65">
        <f t="shared" si="7"/>
        <v>0</v>
      </c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</row>
    <row r="57" spans="1:37" ht="17.25" customHeight="1" hidden="1" thickBot="1">
      <c r="A57" s="242" t="s">
        <v>112</v>
      </c>
      <c r="B57" s="114"/>
      <c r="C57" s="236"/>
      <c r="D57" s="114"/>
      <c r="E57" s="236"/>
      <c r="F57" s="99"/>
      <c r="G57" s="99"/>
      <c r="H57" s="231"/>
      <c r="I57" s="236"/>
      <c r="J57" s="231"/>
      <c r="K57" s="236"/>
      <c r="L57" s="237"/>
      <c r="M57" s="237"/>
      <c r="N57" s="114"/>
      <c r="O57" s="236"/>
      <c r="P57" s="114"/>
      <c r="Q57" s="236"/>
      <c r="R57" s="114"/>
      <c r="S57" s="236"/>
      <c r="T57" s="237"/>
      <c r="U57" s="237"/>
      <c r="V57" s="114"/>
      <c r="W57" s="236"/>
      <c r="X57" s="114"/>
      <c r="Y57" s="236"/>
      <c r="Z57" s="114"/>
      <c r="AA57" s="236"/>
      <c r="AB57" s="114"/>
      <c r="AC57" s="236"/>
      <c r="AD57" s="114"/>
      <c r="AE57" s="236"/>
      <c r="AF57" s="114"/>
      <c r="AG57" s="236"/>
      <c r="AH57" s="114"/>
      <c r="AI57" s="236"/>
      <c r="AJ57" s="238"/>
      <c r="AK57" s="239"/>
    </row>
    <row r="58" spans="1:40" ht="12" hidden="1">
      <c r="A58" s="54"/>
      <c r="AJ58" s="169"/>
      <c r="AN58" s="156"/>
    </row>
    <row r="59" spans="1:71" ht="11.25" customHeight="1" hidden="1">
      <c r="A59" s="63"/>
      <c r="B59" s="121"/>
      <c r="C59" s="123"/>
      <c r="D59" s="118"/>
      <c r="E59" s="118"/>
      <c r="F59" s="138"/>
      <c r="G59" s="138"/>
      <c r="H59" s="121"/>
      <c r="I59" s="123"/>
      <c r="J59" s="121"/>
      <c r="K59" s="122"/>
      <c r="L59" s="123"/>
      <c r="M59" s="123"/>
      <c r="N59" s="121"/>
      <c r="O59" s="122"/>
      <c r="P59" s="121"/>
      <c r="Q59" s="122"/>
      <c r="R59" s="121"/>
      <c r="S59" s="122"/>
      <c r="T59" s="123"/>
      <c r="U59" s="123"/>
      <c r="V59" s="121"/>
      <c r="W59" s="122"/>
      <c r="X59" s="121"/>
      <c r="Y59" s="122"/>
      <c r="Z59" s="121"/>
      <c r="AA59" s="122"/>
      <c r="AB59" s="121"/>
      <c r="AC59" s="122"/>
      <c r="AD59" s="121"/>
      <c r="AE59" s="122"/>
      <c r="AF59" s="121"/>
      <c r="AG59" s="122"/>
      <c r="AH59" s="121"/>
      <c r="AI59" s="122"/>
      <c r="AJ59" s="168"/>
      <c r="AK59" s="121"/>
      <c r="AL59" s="66"/>
      <c r="AM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</row>
    <row r="60" spans="1:71" ht="9" customHeight="1" hidden="1">
      <c r="A60" s="64"/>
      <c r="B60" s="121"/>
      <c r="C60" s="123"/>
      <c r="D60" s="121"/>
      <c r="E60" s="124"/>
      <c r="F60" s="124"/>
      <c r="G60" s="124"/>
      <c r="H60" s="121"/>
      <c r="I60" s="123"/>
      <c r="J60" s="121"/>
      <c r="K60" s="122"/>
      <c r="L60" s="123"/>
      <c r="M60" s="123"/>
      <c r="N60" s="121"/>
      <c r="O60" s="122"/>
      <c r="P60" s="121"/>
      <c r="Q60" s="122"/>
      <c r="R60" s="121"/>
      <c r="S60" s="122"/>
      <c r="T60" s="123"/>
      <c r="U60" s="123"/>
      <c r="V60" s="121"/>
      <c r="W60" s="122"/>
      <c r="X60" s="121"/>
      <c r="Y60" s="122"/>
      <c r="Z60" s="121"/>
      <c r="AA60" s="122"/>
      <c r="AB60" s="121"/>
      <c r="AC60" s="122"/>
      <c r="AD60" s="121"/>
      <c r="AE60" s="122"/>
      <c r="AF60" s="121"/>
      <c r="AG60" s="122"/>
      <c r="AH60" s="121"/>
      <c r="AI60" s="122"/>
      <c r="AJ60" s="168"/>
      <c r="AK60" s="121"/>
      <c r="AL60" s="66"/>
      <c r="AM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</row>
    <row r="61" spans="36:40" ht="32.25" customHeight="1" hidden="1">
      <c r="AJ61" s="169"/>
      <c r="AN61" s="156"/>
    </row>
    <row r="62" spans="1:39" ht="12.75" customHeight="1" hidden="1">
      <c r="A62" s="136"/>
      <c r="B62" s="130">
        <f>B59+B56</f>
        <v>133</v>
      </c>
      <c r="C62" s="130">
        <f aca="true" t="shared" si="8" ref="C62:AH62">C59+C56</f>
        <v>2375</v>
      </c>
      <c r="D62" s="130">
        <f t="shared" si="8"/>
        <v>97</v>
      </c>
      <c r="E62" s="130">
        <f t="shared" si="8"/>
        <v>1794</v>
      </c>
      <c r="F62" s="130"/>
      <c r="G62" s="130"/>
      <c r="H62" s="130">
        <f t="shared" si="8"/>
        <v>33</v>
      </c>
      <c r="I62" s="130">
        <f t="shared" si="8"/>
        <v>495</v>
      </c>
      <c r="J62" s="130">
        <f t="shared" si="8"/>
        <v>77</v>
      </c>
      <c r="K62" s="130">
        <f t="shared" si="8"/>
        <v>1568</v>
      </c>
      <c r="L62" s="130">
        <f t="shared" si="8"/>
        <v>0</v>
      </c>
      <c r="M62" s="130">
        <f t="shared" si="8"/>
        <v>0</v>
      </c>
      <c r="N62" s="130">
        <f t="shared" si="8"/>
        <v>17</v>
      </c>
      <c r="O62" s="130">
        <f t="shared" si="8"/>
        <v>204</v>
      </c>
      <c r="P62" s="130">
        <f t="shared" si="8"/>
        <v>1</v>
      </c>
      <c r="Q62" s="130">
        <f t="shared" si="8"/>
        <v>15</v>
      </c>
      <c r="R62" s="130">
        <f t="shared" si="8"/>
        <v>4</v>
      </c>
      <c r="S62" s="130">
        <f t="shared" si="8"/>
        <v>80</v>
      </c>
      <c r="T62" s="130">
        <f t="shared" si="8"/>
        <v>0</v>
      </c>
      <c r="U62" s="130">
        <f t="shared" si="8"/>
        <v>0</v>
      </c>
      <c r="V62" s="130">
        <f t="shared" si="8"/>
        <v>0</v>
      </c>
      <c r="W62" s="130">
        <f t="shared" si="8"/>
        <v>0</v>
      </c>
      <c r="X62" s="130">
        <f t="shared" si="8"/>
        <v>1</v>
      </c>
      <c r="Y62" s="130">
        <f t="shared" si="8"/>
        <v>15</v>
      </c>
      <c r="Z62" s="130">
        <f t="shared" si="8"/>
        <v>0</v>
      </c>
      <c r="AA62" s="130">
        <f t="shared" si="8"/>
        <v>0</v>
      </c>
      <c r="AB62" s="130">
        <f t="shared" si="8"/>
        <v>29</v>
      </c>
      <c r="AC62" s="130">
        <f t="shared" si="8"/>
        <v>435</v>
      </c>
      <c r="AD62" s="130">
        <f t="shared" si="8"/>
        <v>0</v>
      </c>
      <c r="AE62" s="130">
        <f t="shared" si="8"/>
        <v>0</v>
      </c>
      <c r="AF62" s="130">
        <f t="shared" si="8"/>
        <v>3</v>
      </c>
      <c r="AG62" s="130">
        <f t="shared" si="8"/>
        <v>45</v>
      </c>
      <c r="AH62" s="130">
        <f t="shared" si="8"/>
        <v>0</v>
      </c>
      <c r="AI62" s="130">
        <f>AI59+AI56</f>
        <v>0</v>
      </c>
      <c r="AJ62" s="172">
        <f>AJ59+AJ56</f>
        <v>1</v>
      </c>
      <c r="AK62" s="130">
        <f>AK59+AK56</f>
        <v>15</v>
      </c>
      <c r="AL62" s="130">
        <f>AL59+AL56</f>
        <v>0</v>
      </c>
      <c r="AM62" s="130">
        <f>AM59+AM56</f>
        <v>0</v>
      </c>
    </row>
    <row r="63" spans="8:37" ht="28.5" customHeight="1" hidden="1">
      <c r="H63" s="57"/>
      <c r="J63" s="57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166"/>
      <c r="AK63" s="55"/>
    </row>
    <row r="64" spans="8:10" ht="24" customHeight="1">
      <c r="H64" s="57"/>
      <c r="J64" s="57"/>
    </row>
    <row r="65" spans="1:50" s="1" customFormat="1" ht="15" customHeight="1" hidden="1">
      <c r="A65" s="87"/>
      <c r="O65" s="87"/>
      <c r="AJ65" s="173"/>
      <c r="AN65" s="156"/>
      <c r="AO65"/>
      <c r="AP65"/>
      <c r="AQ65"/>
      <c r="AR65"/>
      <c r="AS65"/>
      <c r="AT65"/>
      <c r="AU65"/>
      <c r="AV65"/>
      <c r="AW65"/>
      <c r="AX65"/>
    </row>
    <row r="66" spans="1:20" ht="11.25" customHeight="1" hidden="1">
      <c r="A66" s="71"/>
      <c r="B66" s="7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45"/>
      <c r="P66" s="45"/>
      <c r="Q66" s="22"/>
      <c r="R66" s="22"/>
      <c r="S66" s="22"/>
      <c r="T66" s="22"/>
    </row>
    <row r="67" spans="1:69" s="22" customFormat="1" ht="12.75" hidden="1">
      <c r="A67" s="71" t="s">
        <v>132</v>
      </c>
      <c r="B67" s="71"/>
      <c r="O67" s="45"/>
      <c r="P67" s="45"/>
      <c r="R67" s="22" t="s">
        <v>158</v>
      </c>
      <c r="AA67" s="45"/>
      <c r="AB67" s="45"/>
      <c r="AI67" s="45"/>
      <c r="AJ67" s="174"/>
      <c r="AK67" s="45"/>
      <c r="AL67" s="45"/>
      <c r="AN67" s="156"/>
      <c r="AO67"/>
      <c r="AP67"/>
      <c r="AQ67"/>
      <c r="AR67"/>
      <c r="AS67"/>
      <c r="AT67"/>
      <c r="AU67"/>
      <c r="AV67"/>
      <c r="AW67"/>
      <c r="AX67"/>
      <c r="BI67"/>
      <c r="BJ67"/>
      <c r="BK67"/>
      <c r="BL67"/>
      <c r="BM67"/>
      <c r="BN67"/>
      <c r="BO67"/>
      <c r="BP67"/>
      <c r="BQ67"/>
    </row>
    <row r="68" ht="12" hidden="1"/>
    <row r="69" ht="12" hidden="1"/>
    <row r="70" ht="12" hidden="1"/>
    <row r="71" spans="1:20" ht="23.25" customHeight="1">
      <c r="A71" s="71" t="s">
        <v>175</v>
      </c>
      <c r="B71" s="7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45"/>
      <c r="P71" s="45"/>
      <c r="Q71" s="22"/>
      <c r="R71" s="22" t="s">
        <v>206</v>
      </c>
      <c r="S71" s="22"/>
      <c r="T71" s="22"/>
    </row>
  </sheetData>
  <sheetProtection/>
  <printOptions/>
  <pageMargins left="0.76" right="0.2" top="0.2" bottom="0.2" header="0.26" footer="0.5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4">
      <selection activeCell="K3" sqref="K3"/>
    </sheetView>
  </sheetViews>
  <sheetFormatPr defaultColWidth="9.00390625" defaultRowHeight="12.75"/>
  <cols>
    <col min="1" max="1" width="18.125" style="1" customWidth="1"/>
    <col min="2" max="2" width="11.50390625" style="1" customWidth="1"/>
    <col min="3" max="3" width="13.125" style="1" hidden="1" customWidth="1"/>
    <col min="4" max="4" width="10.00390625" style="1" customWidth="1"/>
    <col min="5" max="5" width="0.12890625" style="1" hidden="1" customWidth="1"/>
    <col min="6" max="6" width="9.50390625" style="1" customWidth="1"/>
    <col min="7" max="7" width="6.50390625" style="1" hidden="1" customWidth="1"/>
    <col min="8" max="8" width="7.875" style="1" hidden="1" customWidth="1"/>
    <col min="9" max="9" width="0.12890625" style="1" hidden="1" customWidth="1"/>
    <col min="10" max="10" width="10.125" style="1" customWidth="1"/>
    <col min="11" max="11" width="8.875" style="1" customWidth="1"/>
    <col min="12" max="12" width="10.50390625" style="1" customWidth="1"/>
    <col min="13" max="16384" width="9.125" style="1" customWidth="1"/>
  </cols>
  <sheetData>
    <row r="1" spans="7:11" ht="15">
      <c r="G1"/>
      <c r="H1"/>
      <c r="I1"/>
      <c r="J1"/>
      <c r="K1" s="1" t="s">
        <v>156</v>
      </c>
    </row>
    <row r="2" spans="7:11" ht="15">
      <c r="G2" s="91"/>
      <c r="H2" s="80"/>
      <c r="I2"/>
      <c r="J2"/>
      <c r="K2" s="1" t="s">
        <v>228</v>
      </c>
    </row>
    <row r="3" spans="7:11" ht="24" customHeight="1">
      <c r="G3" s="91" t="s">
        <v>113</v>
      </c>
      <c r="H3" s="92"/>
      <c r="I3"/>
      <c r="J3"/>
      <c r="K3" s="259" t="s">
        <v>234</v>
      </c>
    </row>
    <row r="4" spans="2:10" ht="48" customHeight="1">
      <c r="B4"/>
      <c r="D4" s="249" t="s">
        <v>153</v>
      </c>
      <c r="E4" s="249"/>
      <c r="F4" s="249"/>
      <c r="G4" s="249"/>
      <c r="H4" s="249"/>
      <c r="I4" s="249"/>
      <c r="J4" s="249"/>
    </row>
    <row r="5" ht="17.25" customHeight="1"/>
    <row r="6" spans="1:12" s="85" customFormat="1" ht="97.5" customHeight="1">
      <c r="A6" s="84"/>
      <c r="B6" s="145" t="s">
        <v>195</v>
      </c>
      <c r="C6" s="144" t="s">
        <v>163</v>
      </c>
      <c r="D6" s="144" t="s">
        <v>164</v>
      </c>
      <c r="E6" s="144" t="s">
        <v>182</v>
      </c>
      <c r="F6" s="144" t="s">
        <v>184</v>
      </c>
      <c r="G6" s="144" t="s">
        <v>166</v>
      </c>
      <c r="H6" s="145" t="s">
        <v>165</v>
      </c>
      <c r="I6" s="144" t="s">
        <v>181</v>
      </c>
      <c r="J6" s="144" t="s">
        <v>185</v>
      </c>
      <c r="K6" s="93" t="s">
        <v>186</v>
      </c>
      <c r="L6" s="179" t="s">
        <v>196</v>
      </c>
    </row>
    <row r="7" spans="1:12" ht="15">
      <c r="A7" s="2" t="s">
        <v>66</v>
      </c>
      <c r="B7" s="3"/>
      <c r="C7" s="3"/>
      <c r="D7" s="3"/>
      <c r="E7" s="3"/>
      <c r="F7" s="3"/>
      <c r="G7" s="3"/>
      <c r="H7" s="3"/>
      <c r="I7" s="3"/>
      <c r="J7" s="3"/>
      <c r="K7" s="2"/>
      <c r="L7" s="2"/>
    </row>
    <row r="8" spans="1:12" ht="15">
      <c r="A8" s="2" t="s">
        <v>68</v>
      </c>
      <c r="B8" s="3">
        <v>0.5</v>
      </c>
      <c r="C8" s="3"/>
      <c r="D8" s="3"/>
      <c r="E8" s="3"/>
      <c r="F8" s="3"/>
      <c r="G8" s="3"/>
      <c r="H8" s="3"/>
      <c r="I8" s="3"/>
      <c r="J8" s="3"/>
      <c r="K8" s="2"/>
      <c r="L8" s="2"/>
    </row>
    <row r="9" spans="1:12" ht="18" customHeight="1">
      <c r="A9" s="2" t="s">
        <v>71</v>
      </c>
      <c r="B9" s="3"/>
      <c r="C9" s="3"/>
      <c r="D9" s="3"/>
      <c r="E9" s="3"/>
      <c r="F9" s="3"/>
      <c r="G9" s="3"/>
      <c r="H9" s="3"/>
      <c r="I9" s="3"/>
      <c r="J9" s="3"/>
      <c r="K9" s="2"/>
      <c r="L9" s="2"/>
    </row>
    <row r="10" spans="1:12" ht="16.5" customHeight="1">
      <c r="A10" s="2" t="s">
        <v>209</v>
      </c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</row>
    <row r="11" spans="1:12" ht="15">
      <c r="A11" s="2" t="s">
        <v>73</v>
      </c>
      <c r="B11" s="3"/>
      <c r="C11" s="3"/>
      <c r="D11" s="3">
        <v>0.5</v>
      </c>
      <c r="E11" s="3"/>
      <c r="F11" s="3"/>
      <c r="G11" s="3"/>
      <c r="H11" s="3"/>
      <c r="I11" s="3"/>
      <c r="J11" s="3"/>
      <c r="K11" s="2"/>
      <c r="L11" s="2"/>
    </row>
    <row r="12" spans="1:12" ht="15">
      <c r="A12" s="2" t="s">
        <v>74</v>
      </c>
      <c r="B12" s="3"/>
      <c r="C12" s="3"/>
      <c r="D12" s="3">
        <v>0.5</v>
      </c>
      <c r="E12" s="3"/>
      <c r="F12" s="3"/>
      <c r="G12" s="3"/>
      <c r="H12" s="3"/>
      <c r="I12" s="3"/>
      <c r="J12" s="3"/>
      <c r="K12" s="2"/>
      <c r="L12" s="2"/>
    </row>
    <row r="13" spans="1:12" ht="15" customHeight="1">
      <c r="A13" s="2" t="s">
        <v>223</v>
      </c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</row>
    <row r="14" spans="1:12" ht="14.25" customHeight="1">
      <c r="A14" s="2" t="s">
        <v>75</v>
      </c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</row>
    <row r="15" spans="1:12" ht="15">
      <c r="A15" s="2" t="s">
        <v>114</v>
      </c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</row>
    <row r="16" spans="1:12" ht="15">
      <c r="A16" s="2" t="s">
        <v>224</v>
      </c>
      <c r="B16" s="3"/>
      <c r="C16" s="3"/>
      <c r="D16" s="3"/>
      <c r="E16" s="3"/>
      <c r="F16" s="3"/>
      <c r="G16" s="3"/>
      <c r="H16" s="3"/>
      <c r="I16" s="3"/>
      <c r="J16" s="3"/>
      <c r="K16" s="2"/>
      <c r="L16" s="2"/>
    </row>
    <row r="17" spans="1:12" ht="15" hidden="1">
      <c r="A17" s="2"/>
      <c r="B17" s="3"/>
      <c r="C17" s="3"/>
      <c r="D17" s="3"/>
      <c r="E17" s="3"/>
      <c r="F17" s="3"/>
      <c r="G17" s="3"/>
      <c r="H17" s="3"/>
      <c r="I17" s="3"/>
      <c r="J17" s="3"/>
      <c r="K17" s="2"/>
      <c r="L17" s="2"/>
    </row>
    <row r="18" spans="1:12" ht="6" customHeight="1" hidden="1">
      <c r="A18" s="2"/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</row>
    <row r="19" spans="1:12" ht="15">
      <c r="A19" s="2" t="s">
        <v>115</v>
      </c>
      <c r="B19" s="3"/>
      <c r="C19" s="3"/>
      <c r="D19" s="3"/>
      <c r="E19" s="3"/>
      <c r="F19" s="3"/>
      <c r="G19" s="3"/>
      <c r="H19" s="3"/>
      <c r="I19" s="3"/>
      <c r="J19" s="3"/>
      <c r="K19" s="2"/>
      <c r="L19" s="2"/>
    </row>
    <row r="20" spans="1:12" ht="15">
      <c r="A20" s="2" t="s">
        <v>116</v>
      </c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</row>
    <row r="21" spans="1:12" ht="15">
      <c r="A21" s="2" t="s">
        <v>117</v>
      </c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</row>
    <row r="22" spans="1:12" ht="15">
      <c r="A22" s="2" t="s">
        <v>118</v>
      </c>
      <c r="B22" s="3"/>
      <c r="C22" s="3"/>
      <c r="D22" s="3"/>
      <c r="E22" s="3"/>
      <c r="F22" s="3"/>
      <c r="G22" s="3"/>
      <c r="H22" s="3"/>
      <c r="I22" s="3"/>
      <c r="J22" s="3"/>
      <c r="K22" s="2"/>
      <c r="L22" s="2"/>
    </row>
    <row r="23" spans="1:12" ht="15">
      <c r="A23" s="2" t="s">
        <v>159</v>
      </c>
      <c r="B23" s="3"/>
      <c r="C23" s="3"/>
      <c r="D23" s="3"/>
      <c r="E23" s="3"/>
      <c r="F23" s="3"/>
      <c r="G23" s="3"/>
      <c r="H23" s="3"/>
      <c r="I23" s="3"/>
      <c r="J23" s="3"/>
      <c r="K23" s="2"/>
      <c r="L23" s="2"/>
    </row>
    <row r="24" spans="1:12" ht="0.75" customHeight="1" hidden="1">
      <c r="A24" s="2"/>
      <c r="B24" s="3"/>
      <c r="C24" s="3"/>
      <c r="D24" s="3"/>
      <c r="E24" s="3"/>
      <c r="F24" s="3"/>
      <c r="G24" s="3"/>
      <c r="H24" s="3"/>
      <c r="I24" s="3"/>
      <c r="J24" s="3"/>
      <c r="K24" s="2"/>
      <c r="L24" s="2"/>
    </row>
    <row r="25" spans="1:12" ht="15">
      <c r="A25" s="2" t="s">
        <v>119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</row>
    <row r="26" spans="1:12" ht="15">
      <c r="A26" s="2" t="s">
        <v>120</v>
      </c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</row>
    <row r="27" spans="1:12" ht="15">
      <c r="A27" s="2" t="s">
        <v>121</v>
      </c>
      <c r="B27" s="3"/>
      <c r="C27" s="3"/>
      <c r="D27" s="3"/>
      <c r="E27" s="3"/>
      <c r="F27" s="3"/>
      <c r="G27" s="3"/>
      <c r="H27" s="3"/>
      <c r="I27" s="3"/>
      <c r="J27" s="3"/>
      <c r="K27" s="2"/>
      <c r="L27" s="2"/>
    </row>
    <row r="28" spans="1:12" ht="15">
      <c r="A28" s="2" t="s">
        <v>122</v>
      </c>
      <c r="B28" s="3"/>
      <c r="C28" s="3"/>
      <c r="D28" s="3"/>
      <c r="E28" s="3"/>
      <c r="F28" s="3"/>
      <c r="G28" s="3"/>
      <c r="H28" s="3"/>
      <c r="I28" s="3"/>
      <c r="J28" s="3"/>
      <c r="K28" s="2"/>
      <c r="L28" s="2"/>
    </row>
    <row r="29" spans="1:12" ht="15">
      <c r="A29" s="2" t="s">
        <v>123</v>
      </c>
      <c r="B29" s="3"/>
      <c r="C29" s="3"/>
      <c r="D29" s="3"/>
      <c r="E29" s="3"/>
      <c r="F29" s="3">
        <v>1</v>
      </c>
      <c r="G29" s="3"/>
      <c r="H29" s="3"/>
      <c r="I29" s="3"/>
      <c r="J29" s="3"/>
      <c r="K29" s="2"/>
      <c r="L29" s="2"/>
    </row>
    <row r="30" spans="1:12" ht="15">
      <c r="A30" s="2" t="s">
        <v>124</v>
      </c>
      <c r="B30" s="3"/>
      <c r="C30" s="3"/>
      <c r="D30" s="3"/>
      <c r="E30" s="3"/>
      <c r="F30" s="3">
        <v>1</v>
      </c>
      <c r="G30" s="3"/>
      <c r="H30" s="3"/>
      <c r="I30" s="3"/>
      <c r="J30" s="3"/>
      <c r="K30" s="2"/>
      <c r="L30" s="2"/>
    </row>
    <row r="31" spans="1:12" ht="15">
      <c r="A31" s="2" t="s">
        <v>125</v>
      </c>
      <c r="B31" s="3"/>
      <c r="C31" s="3"/>
      <c r="D31" s="3"/>
      <c r="E31" s="3"/>
      <c r="F31" s="3"/>
      <c r="G31" s="3"/>
      <c r="H31" s="3"/>
      <c r="I31" s="3"/>
      <c r="J31" s="3"/>
      <c r="K31" s="2"/>
      <c r="L31" s="2"/>
    </row>
    <row r="32" spans="1:12" ht="15">
      <c r="A32" s="2" t="s">
        <v>126</v>
      </c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</row>
    <row r="33" spans="1:12" ht="15">
      <c r="A33" s="2" t="s">
        <v>127</v>
      </c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</row>
    <row r="34" spans="1:12" ht="15">
      <c r="A34" s="2" t="s">
        <v>128</v>
      </c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</row>
    <row r="35" spans="1:12" ht="15">
      <c r="A35" s="2" t="s">
        <v>129</v>
      </c>
      <c r="B35" s="3"/>
      <c r="C35" s="3"/>
      <c r="D35" s="3"/>
      <c r="E35" s="3"/>
      <c r="F35" s="3"/>
      <c r="G35" s="3"/>
      <c r="H35" s="3"/>
      <c r="I35" s="3"/>
      <c r="J35" s="3"/>
      <c r="K35" s="2"/>
      <c r="L35" s="2"/>
    </row>
    <row r="36" spans="1:12" ht="13.5" customHeight="1">
      <c r="A36" s="2" t="s">
        <v>130</v>
      </c>
      <c r="B36" s="3"/>
      <c r="C36" s="3"/>
      <c r="D36" s="3"/>
      <c r="E36" s="3"/>
      <c r="F36" s="3"/>
      <c r="G36" s="3"/>
      <c r="H36" s="3"/>
      <c r="I36" s="3"/>
      <c r="J36" s="3"/>
      <c r="K36" s="2"/>
      <c r="L36" s="2"/>
    </row>
    <row r="37" spans="1:12" ht="15" hidden="1">
      <c r="A37" s="2"/>
      <c r="B37" s="3"/>
      <c r="C37" s="3"/>
      <c r="D37" s="3"/>
      <c r="E37" s="3"/>
      <c r="F37" s="3"/>
      <c r="G37" s="3"/>
      <c r="H37" s="3"/>
      <c r="I37" s="3"/>
      <c r="J37" s="3"/>
      <c r="K37" s="2"/>
      <c r="L37" s="2"/>
    </row>
    <row r="38" spans="1:12" ht="13.5" customHeight="1">
      <c r="A38" s="2" t="s">
        <v>131</v>
      </c>
      <c r="B38" s="3"/>
      <c r="C38" s="3"/>
      <c r="D38" s="3"/>
      <c r="E38" s="3"/>
      <c r="F38" s="3"/>
      <c r="G38" s="3"/>
      <c r="H38" s="3"/>
      <c r="I38" s="3"/>
      <c r="J38" s="3"/>
      <c r="K38" s="2"/>
      <c r="L38" s="2"/>
    </row>
    <row r="39" spans="1:12" ht="14.25" customHeight="1">
      <c r="A39" s="2" t="s">
        <v>151</v>
      </c>
      <c r="B39" s="13"/>
      <c r="C39" s="13"/>
      <c r="D39" s="13"/>
      <c r="E39" s="13"/>
      <c r="F39" s="13"/>
      <c r="G39" s="13"/>
      <c r="H39" s="13"/>
      <c r="I39" s="13"/>
      <c r="J39" s="3">
        <v>1</v>
      </c>
      <c r="K39" s="3">
        <v>1</v>
      </c>
      <c r="L39" s="3">
        <v>1</v>
      </c>
    </row>
    <row r="40" spans="1:12" ht="15">
      <c r="A40" s="2"/>
      <c r="B40" s="3">
        <f aca="true" t="shared" si="0" ref="B40:L40">SUM(B7:B39)</f>
        <v>0.5</v>
      </c>
      <c r="C40" s="3">
        <f t="shared" si="0"/>
        <v>0</v>
      </c>
      <c r="D40" s="3">
        <f t="shared" si="0"/>
        <v>1</v>
      </c>
      <c r="E40" s="3">
        <f>SUM(E7:E39)</f>
        <v>0</v>
      </c>
      <c r="F40" s="3">
        <f>SUM(F7:F39)</f>
        <v>2</v>
      </c>
      <c r="G40" s="3">
        <f t="shared" si="0"/>
        <v>0</v>
      </c>
      <c r="H40" s="3">
        <f>SUM(H7:H39)</f>
        <v>0</v>
      </c>
      <c r="I40" s="3"/>
      <c r="J40" s="3">
        <f t="shared" si="0"/>
        <v>1</v>
      </c>
      <c r="K40" s="3">
        <f t="shared" si="0"/>
        <v>1</v>
      </c>
      <c r="L40" s="3">
        <f t="shared" si="0"/>
        <v>1</v>
      </c>
    </row>
    <row r="42" spans="1:6" ht="15" hidden="1">
      <c r="A42" s="1" t="s">
        <v>33</v>
      </c>
      <c r="F42" s="1" t="s">
        <v>77</v>
      </c>
    </row>
    <row r="43" ht="24" customHeight="1">
      <c r="A43" s="87"/>
    </row>
    <row r="44" spans="1:6" ht="12.75" customHeight="1">
      <c r="A44" s="87" t="s">
        <v>170</v>
      </c>
      <c r="F44" s="87"/>
    </row>
    <row r="45" spans="1:10" ht="12.75" customHeight="1">
      <c r="A45" s="1" t="s">
        <v>155</v>
      </c>
      <c r="F45" s="87" t="s">
        <v>206</v>
      </c>
      <c r="G45" s="22"/>
      <c r="J45" s="87"/>
    </row>
    <row r="46" spans="1:6" ht="15" hidden="1">
      <c r="A46" s="88" t="s">
        <v>132</v>
      </c>
      <c r="F46" s="1" t="s">
        <v>152</v>
      </c>
    </row>
  </sheetData>
  <sheetProtection/>
  <printOptions/>
  <pageMargins left="0.65" right="0.2" top="0.57" bottom="0.65" header="0.31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фф</dc:creator>
  <cp:keywords/>
  <dc:description/>
  <cp:lastModifiedBy>Admin</cp:lastModifiedBy>
  <cp:lastPrinted>2015-09-22T11:21:49Z</cp:lastPrinted>
  <dcterms:created xsi:type="dcterms:W3CDTF">2002-08-30T08:16:50Z</dcterms:created>
  <dcterms:modified xsi:type="dcterms:W3CDTF">2015-09-23T08:04:13Z</dcterms:modified>
  <cp:category/>
  <cp:version/>
  <cp:contentType/>
  <cp:contentStatus/>
</cp:coreProperties>
</file>