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вик" sheetId="1" r:id="rId1"/>
    <sheet name="упр" sheetId="2" r:id="rId2"/>
    <sheet name="вик (2)" sheetId="3" r:id="rId3"/>
    <sheet name="упр (2)" sheetId="4" r:id="rId4"/>
  </sheets>
  <definedNames/>
  <calcPr fullCalcOnLoad="1"/>
</workbook>
</file>

<file path=xl/sharedStrings.xml><?xml version="1.0" encoding="utf-8"?>
<sst xmlns="http://schemas.openxmlformats.org/spreadsheetml/2006/main" count="424" uniqueCount="90">
  <si>
    <t xml:space="preserve">Додаток </t>
  </si>
  <si>
    <t xml:space="preserve">до програми територіальної оборони території </t>
  </si>
  <si>
    <t>№ з/п</t>
  </si>
  <si>
    <t xml:space="preserve">Завдання </t>
  </si>
  <si>
    <t>Виконавець</t>
  </si>
  <si>
    <t>Джерело фінансування</t>
  </si>
  <si>
    <t>Кількість</t>
  </si>
  <si>
    <t>2017 рік</t>
  </si>
  <si>
    <t>2018 рік</t>
  </si>
  <si>
    <t>всього</t>
  </si>
  <si>
    <t>міський бюджет</t>
  </si>
  <si>
    <t>Закупівля засобів захисту речового майна та спорядження, в т.ч.:</t>
  </si>
  <si>
    <t>кепі бойове (кашкет польовий)</t>
  </si>
  <si>
    <t>Вартість, грн за од.</t>
  </si>
  <si>
    <t>костюм літній польовий</t>
  </si>
  <si>
    <t>сорочка бойова</t>
  </si>
  <si>
    <t>черевики з високими берцями</t>
  </si>
  <si>
    <t>ремінь поясний з натуральної шкіри</t>
  </si>
  <si>
    <t>х</t>
  </si>
  <si>
    <t>Всього за програмою</t>
  </si>
  <si>
    <t>виконавчий комітет Новокаховської міської ради</t>
  </si>
  <si>
    <t xml:space="preserve">                                         Завдання та обсяги фінансування програми територіальної оборони території </t>
  </si>
  <si>
    <t>фуфайка з коротким рукавом</t>
  </si>
  <si>
    <t>труси</t>
  </si>
  <si>
    <t>білизна натільна</t>
  </si>
  <si>
    <t>шкарпетки літні (трекінгові)</t>
  </si>
  <si>
    <t>Новокаховської міської ради на 2017-2018 роки</t>
  </si>
  <si>
    <t xml:space="preserve">                                                                    Новокаховської міської ради на 2017-2018 роки</t>
  </si>
  <si>
    <t>Обсяг фінансування, грн.</t>
  </si>
  <si>
    <t>Секретар міської ради</t>
  </si>
  <si>
    <t>О.В.Лук’яненко</t>
  </si>
  <si>
    <t>дизельне паливо</t>
  </si>
  <si>
    <t>кг</t>
  </si>
  <si>
    <t>шт</t>
  </si>
  <si>
    <t>л</t>
  </si>
  <si>
    <t>бензин А-92</t>
  </si>
  <si>
    <t>рушник вафельний (45х70)</t>
  </si>
  <si>
    <t>Закупівля постільної білизни, в т.ч.:</t>
  </si>
  <si>
    <t>Закупівля одноразового посуду, в т.ч.:</t>
  </si>
  <si>
    <t>І.</t>
  </si>
  <si>
    <t>ІІ.</t>
  </si>
  <si>
    <t>Заходи щодо забезпечення  речовим майном офіцерського складу військовозобов’язаних  загонів оборони</t>
  </si>
  <si>
    <t>Всього за І розділом</t>
  </si>
  <si>
    <t>Всього за ІІ розділом</t>
  </si>
  <si>
    <t>миска (350 мл)</t>
  </si>
  <si>
    <t>тарілка столова (205 мм)</t>
  </si>
  <si>
    <t>стакан пластиковий (180 мм)</t>
  </si>
  <si>
    <t>наволочка біла (60 х 60)</t>
  </si>
  <si>
    <t xml:space="preserve">Заходи щодо забезпечення 124-ї окремої бригади територіальної оборони під час проведення навчальних зборів </t>
  </si>
  <si>
    <t>простирадло біле (1,5 х 2,15)</t>
  </si>
  <si>
    <t>виделка</t>
  </si>
  <si>
    <t>ложка столова</t>
  </si>
  <si>
    <t xml:space="preserve">Виготовлення столів, в т.ч.: </t>
  </si>
  <si>
    <t>Придбання паливо-мастильних матеріалів для перевезення особового складу батальйону 124-ї окремої бригади територіальної оборони та його речового майна</t>
  </si>
  <si>
    <t>брус 25х100х4500 мм</t>
  </si>
  <si>
    <t>брус 25х150х4500 мм</t>
  </si>
  <si>
    <t>цвях 60 мм</t>
  </si>
  <si>
    <t>саморіз</t>
  </si>
  <si>
    <t>упак.</t>
  </si>
  <si>
    <t>заробітна плата</t>
  </si>
  <si>
    <t>нарахування на заробітну плату (22%)</t>
  </si>
  <si>
    <t>загальновиробничі витрати (27,5%)</t>
  </si>
  <si>
    <t>адміністративні витрати (47%)</t>
  </si>
  <si>
    <t>рентабельність (12%)</t>
  </si>
  <si>
    <t>ПДВ (20%)</t>
  </si>
  <si>
    <t>КП "НК Екосервіс"</t>
  </si>
  <si>
    <t>виконавчий комітет Новокаховської міської ради                                                                                               КП "НК Екосервіс"</t>
  </si>
  <si>
    <t>Одиниця виміру</t>
  </si>
  <si>
    <t>управління з питань надзвичайних ситуацій та цивільного захисту населення Новокаховської міської ради</t>
  </si>
  <si>
    <t>управління з питань надзвичайних ситуацій та цивільного захисту населення Новокаховської міської ради                                                                                                                                                                                                                                   КП "НК Екосервіс"</t>
  </si>
  <si>
    <t>Придбання бочок для душу (100 л)</t>
  </si>
  <si>
    <t xml:space="preserve">Виготовлення столів, душових, туалетів в т.ч.: </t>
  </si>
  <si>
    <t>ліс кругляк</t>
  </si>
  <si>
    <t>куб.м</t>
  </si>
  <si>
    <t>дошка (250 мм)</t>
  </si>
  <si>
    <t>цвях 100 мм</t>
  </si>
  <si>
    <t>цвях 150 мм</t>
  </si>
  <si>
    <t>Придбання рації Baofeng UV- 5R</t>
  </si>
  <si>
    <t>Придбання бочок для душу (150 л)</t>
  </si>
  <si>
    <t>7-го скликання</t>
  </si>
  <si>
    <t>управління з питань надзвичайних ситуацій та цивільного захисту населення Новокаховської міської ради         КП "НК Екосервіс"</t>
  </si>
  <si>
    <t>Придбання столів для приймання їжі (довжина - 15 м)</t>
  </si>
  <si>
    <t>Придбання постільної білизни, в т.ч.:</t>
  </si>
  <si>
    <t>Придбання одноразового посуду, в т.ч.:</t>
  </si>
  <si>
    <t xml:space="preserve">Придбання матеріалів для виготовлення душових, туалетів в т.ч.: </t>
  </si>
  <si>
    <t>Придбання паливо-мастильних матеріалів для перевезення речового майна до місця дислокації 124-го батальйону</t>
  </si>
  <si>
    <t xml:space="preserve">управління з питань надзвичайних ситуацій та цивільного захисту населення Новокаховської міської ради        </t>
  </si>
  <si>
    <t>Додаток 2</t>
  </si>
  <si>
    <t>до рішення  міської ради</t>
  </si>
  <si>
    <t>від 14.08.2018 р.№1484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</si>
</sst>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&quot;р.&quot;"/>
    <numFmt numFmtId="201" formatCode="[$-FC19]d\ mmmm\ yyyy\ &quot;г.&quot;"/>
  </numFmts>
  <fonts count="27">
    <font>
      <sz val="10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2" fontId="2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3" fillId="24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justify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49" fontId="3" fillId="24" borderId="20" xfId="0" applyNumberFormat="1" applyFont="1" applyFill="1" applyBorder="1" applyAlignment="1">
      <alignment horizontal="center" vertical="top" wrapText="1"/>
    </xf>
    <xf numFmtId="49" fontId="3" fillId="24" borderId="19" xfId="0" applyNumberFormat="1" applyFont="1" applyFill="1" applyBorder="1" applyAlignment="1">
      <alignment horizontal="center" vertical="top" wrapText="1"/>
    </xf>
    <xf numFmtId="49" fontId="3" fillId="24" borderId="15" xfId="0" applyNumberFormat="1" applyFont="1" applyFill="1" applyBorder="1" applyAlignment="1">
      <alignment horizontal="center" vertical="top" wrapText="1"/>
    </xf>
    <xf numFmtId="0" fontId="3" fillId="24" borderId="19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justify"/>
    </xf>
    <xf numFmtId="0" fontId="25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zoomScale="75" zoomScaleNormal="75" zoomScalePageLayoutView="0" workbookViewId="0" topLeftCell="A19">
      <selection activeCell="N27" sqref="N27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bestFit="1" customWidth="1"/>
    <col min="13" max="13" width="9.28125" style="0" bestFit="1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26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27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70" t="s">
        <v>2</v>
      </c>
      <c r="B7" s="72" t="s">
        <v>3</v>
      </c>
      <c r="C7" s="72" t="s">
        <v>4</v>
      </c>
      <c r="D7" s="70" t="s">
        <v>5</v>
      </c>
      <c r="E7" s="70" t="s">
        <v>67</v>
      </c>
      <c r="F7" s="70" t="s">
        <v>6</v>
      </c>
      <c r="G7" s="70" t="s">
        <v>13</v>
      </c>
      <c r="H7" s="80" t="s">
        <v>28</v>
      </c>
      <c r="I7" s="80"/>
      <c r="J7" s="80"/>
      <c r="K7" s="5"/>
      <c r="L7" s="3"/>
      <c r="M7" s="3"/>
      <c r="N7" s="3"/>
    </row>
    <row r="8" spans="1:14" ht="14.25" customHeight="1">
      <c r="A8" s="74"/>
      <c r="B8" s="73"/>
      <c r="C8" s="73"/>
      <c r="D8" s="59"/>
      <c r="E8" s="68"/>
      <c r="F8" s="59"/>
      <c r="G8" s="59"/>
      <c r="H8" s="4" t="s">
        <v>7</v>
      </c>
      <c r="I8" s="4" t="s">
        <v>8</v>
      </c>
      <c r="J8" s="4" t="s">
        <v>9</v>
      </c>
      <c r="K8" s="5"/>
      <c r="L8" s="3"/>
      <c r="M8" s="3"/>
      <c r="N8" s="3"/>
    </row>
    <row r="9" spans="1:14" ht="18" customHeight="1">
      <c r="A9" s="42" t="s">
        <v>39</v>
      </c>
      <c r="B9" s="78" t="s">
        <v>41</v>
      </c>
      <c r="C9" s="78"/>
      <c r="D9" s="78"/>
      <c r="E9" s="78"/>
      <c r="F9" s="78"/>
      <c r="G9" s="78"/>
      <c r="H9" s="78"/>
      <c r="I9" s="78"/>
      <c r="J9" s="79"/>
      <c r="K9" s="5"/>
      <c r="L9" s="3"/>
      <c r="M9" s="3"/>
      <c r="N9" s="3"/>
    </row>
    <row r="10" spans="1:14" ht="49.5" customHeight="1">
      <c r="A10" s="66">
        <v>1</v>
      </c>
      <c r="B10" s="11" t="s">
        <v>11</v>
      </c>
      <c r="C10" s="70" t="s">
        <v>20</v>
      </c>
      <c r="D10" s="70" t="s">
        <v>10</v>
      </c>
      <c r="E10" s="17"/>
      <c r="F10" s="28" t="s">
        <v>18</v>
      </c>
      <c r="G10" s="8" t="s">
        <v>18</v>
      </c>
      <c r="H10" s="13">
        <f>+H11+H12+H13+H14+H15+H16+H17+H18+H19</f>
        <v>30100.4</v>
      </c>
      <c r="I10" s="13">
        <f>+I11+I12+I13+I14+I15+I16+I17+I18+I19</f>
        <v>30100.4</v>
      </c>
      <c r="J10" s="13">
        <f>+J11+J12+J13+J14+J15+J16+J17+J18+J19</f>
        <v>60200.8</v>
      </c>
      <c r="K10" s="5"/>
      <c r="L10" s="12"/>
      <c r="M10" s="3"/>
      <c r="N10" s="3"/>
    </row>
    <row r="11" spans="1:14" ht="18.75">
      <c r="A11" s="71"/>
      <c r="B11" s="7" t="s">
        <v>12</v>
      </c>
      <c r="C11" s="67"/>
      <c r="D11" s="67"/>
      <c r="E11" s="4" t="s">
        <v>33</v>
      </c>
      <c r="F11" s="28">
        <v>22</v>
      </c>
      <c r="G11" s="8">
        <v>37.86</v>
      </c>
      <c r="H11" s="8">
        <f>11*G11</f>
        <v>416.46</v>
      </c>
      <c r="I11" s="8">
        <f>11*G11</f>
        <v>416.46</v>
      </c>
      <c r="J11" s="8">
        <f>+H11+I11</f>
        <v>832.92</v>
      </c>
      <c r="K11" s="5"/>
      <c r="L11" s="3"/>
      <c r="M11" s="3"/>
      <c r="N11" s="3"/>
    </row>
    <row r="12" spans="1:14" ht="18.75">
      <c r="A12" s="71"/>
      <c r="B12" s="7" t="s">
        <v>14</v>
      </c>
      <c r="C12" s="67"/>
      <c r="D12" s="67"/>
      <c r="E12" s="4" t="s">
        <v>33</v>
      </c>
      <c r="F12" s="28">
        <v>22</v>
      </c>
      <c r="G12" s="8">
        <v>559.98</v>
      </c>
      <c r="H12" s="8">
        <f aca="true" t="shared" si="0" ref="H12:H19">11*G12</f>
        <v>6159.780000000001</v>
      </c>
      <c r="I12" s="8">
        <f aca="true" t="shared" si="1" ref="I12:I19">11*G12</f>
        <v>6159.780000000001</v>
      </c>
      <c r="J12" s="8">
        <f aca="true" t="shared" si="2" ref="J12:J20">+H12+I12</f>
        <v>12319.560000000001</v>
      </c>
      <c r="K12" s="5"/>
      <c r="L12" s="3"/>
      <c r="M12" s="3"/>
      <c r="N12" s="3"/>
    </row>
    <row r="13" spans="1:14" ht="18.75">
      <c r="A13" s="71"/>
      <c r="B13" s="7" t="s">
        <v>15</v>
      </c>
      <c r="C13" s="67"/>
      <c r="D13" s="67"/>
      <c r="E13" s="4" t="s">
        <v>33</v>
      </c>
      <c r="F13" s="28">
        <v>22</v>
      </c>
      <c r="G13" s="8">
        <v>320.64</v>
      </c>
      <c r="H13" s="8">
        <f t="shared" si="0"/>
        <v>3527.04</v>
      </c>
      <c r="I13" s="8">
        <f t="shared" si="1"/>
        <v>3527.04</v>
      </c>
      <c r="J13" s="8">
        <f t="shared" si="2"/>
        <v>7054.08</v>
      </c>
      <c r="K13" s="5"/>
      <c r="L13" s="3"/>
      <c r="M13" s="3"/>
      <c r="N13" s="3"/>
    </row>
    <row r="14" spans="1:14" ht="18.75">
      <c r="A14" s="71"/>
      <c r="B14" s="7" t="s">
        <v>22</v>
      </c>
      <c r="C14" s="67"/>
      <c r="D14" s="67"/>
      <c r="E14" s="4" t="s">
        <v>33</v>
      </c>
      <c r="F14" s="28">
        <v>22</v>
      </c>
      <c r="G14" s="8">
        <v>59.9</v>
      </c>
      <c r="H14" s="8">
        <f t="shared" si="0"/>
        <v>658.9</v>
      </c>
      <c r="I14" s="8">
        <f t="shared" si="1"/>
        <v>658.9</v>
      </c>
      <c r="J14" s="8">
        <f t="shared" si="2"/>
        <v>1317.8</v>
      </c>
      <c r="K14" s="5"/>
      <c r="L14" s="3"/>
      <c r="M14" s="3"/>
      <c r="N14" s="3"/>
    </row>
    <row r="15" spans="1:14" ht="18.75">
      <c r="A15" s="71"/>
      <c r="B15" s="7" t="s">
        <v>23</v>
      </c>
      <c r="C15" s="67"/>
      <c r="D15" s="67"/>
      <c r="E15" s="4" t="s">
        <v>33</v>
      </c>
      <c r="F15" s="28">
        <v>22</v>
      </c>
      <c r="G15" s="8">
        <v>34.99</v>
      </c>
      <c r="H15" s="8">
        <f t="shared" si="0"/>
        <v>384.89000000000004</v>
      </c>
      <c r="I15" s="8">
        <f t="shared" si="1"/>
        <v>384.89000000000004</v>
      </c>
      <c r="J15" s="8">
        <f t="shared" si="2"/>
        <v>769.7800000000001</v>
      </c>
      <c r="K15" s="5"/>
      <c r="L15" s="3"/>
      <c r="M15" s="3"/>
      <c r="N15" s="3"/>
    </row>
    <row r="16" spans="1:14" ht="18.75">
      <c r="A16" s="71"/>
      <c r="B16" s="7" t="s">
        <v>24</v>
      </c>
      <c r="C16" s="67"/>
      <c r="D16" s="67"/>
      <c r="E16" s="4" t="s">
        <v>33</v>
      </c>
      <c r="F16" s="28">
        <v>22</v>
      </c>
      <c r="G16" s="8">
        <v>190.05</v>
      </c>
      <c r="H16" s="8">
        <f t="shared" si="0"/>
        <v>2090.55</v>
      </c>
      <c r="I16" s="8">
        <f t="shared" si="1"/>
        <v>2090.55</v>
      </c>
      <c r="J16" s="8">
        <f t="shared" si="2"/>
        <v>4181.1</v>
      </c>
      <c r="K16" s="5"/>
      <c r="L16" s="3"/>
      <c r="M16" s="3"/>
      <c r="N16" s="3"/>
    </row>
    <row r="17" spans="1:14" ht="21" customHeight="1">
      <c r="A17" s="71"/>
      <c r="B17" s="7" t="s">
        <v>25</v>
      </c>
      <c r="C17" s="67"/>
      <c r="D17" s="67"/>
      <c r="E17" s="4" t="s">
        <v>33</v>
      </c>
      <c r="F17" s="28">
        <v>22</v>
      </c>
      <c r="G17" s="8">
        <v>34.98</v>
      </c>
      <c r="H17" s="8">
        <f t="shared" si="0"/>
        <v>384.78</v>
      </c>
      <c r="I17" s="8">
        <f t="shared" si="1"/>
        <v>384.78</v>
      </c>
      <c r="J17" s="8">
        <f t="shared" si="2"/>
        <v>769.56</v>
      </c>
      <c r="K17" s="5"/>
      <c r="L17" s="3"/>
      <c r="M17" s="3"/>
      <c r="N17" s="3"/>
    </row>
    <row r="18" spans="1:14" ht="24" customHeight="1">
      <c r="A18" s="71"/>
      <c r="B18" s="7" t="s">
        <v>16</v>
      </c>
      <c r="C18" s="67"/>
      <c r="D18" s="67"/>
      <c r="E18" s="4" t="s">
        <v>33</v>
      </c>
      <c r="F18" s="28">
        <v>22</v>
      </c>
      <c r="G18" s="8">
        <v>1365</v>
      </c>
      <c r="H18" s="8">
        <f t="shared" si="0"/>
        <v>15015</v>
      </c>
      <c r="I18" s="8">
        <f t="shared" si="1"/>
        <v>15015</v>
      </c>
      <c r="J18" s="8">
        <f t="shared" si="2"/>
        <v>30030</v>
      </c>
      <c r="K18" s="5"/>
      <c r="L18" s="3"/>
      <c r="M18" s="3"/>
      <c r="N18" s="3"/>
    </row>
    <row r="19" spans="1:14" ht="18.75">
      <c r="A19" s="71"/>
      <c r="B19" s="27" t="s">
        <v>17</v>
      </c>
      <c r="C19" s="67"/>
      <c r="D19" s="67"/>
      <c r="E19" s="4" t="s">
        <v>33</v>
      </c>
      <c r="F19" s="30">
        <v>22</v>
      </c>
      <c r="G19" s="22">
        <v>133</v>
      </c>
      <c r="H19" s="22">
        <f t="shared" si="0"/>
        <v>1463</v>
      </c>
      <c r="I19" s="22">
        <f t="shared" si="1"/>
        <v>1463</v>
      </c>
      <c r="J19" s="22">
        <f t="shared" si="2"/>
        <v>2926</v>
      </c>
      <c r="K19" s="5"/>
      <c r="L19" s="3"/>
      <c r="M19" s="3"/>
      <c r="N19" s="3"/>
    </row>
    <row r="20" spans="1:14" ht="18.75">
      <c r="A20" s="32"/>
      <c r="B20" s="33" t="s">
        <v>42</v>
      </c>
      <c r="C20" s="68"/>
      <c r="D20" s="68"/>
      <c r="E20" s="4"/>
      <c r="F20" s="6"/>
      <c r="G20" s="8"/>
      <c r="H20" s="37">
        <f>SUM(H10)</f>
        <v>30100.4</v>
      </c>
      <c r="I20" s="38">
        <f>I10</f>
        <v>30100.4</v>
      </c>
      <c r="J20" s="38">
        <f t="shared" si="2"/>
        <v>60200.8</v>
      </c>
      <c r="K20" s="5"/>
      <c r="L20" s="3"/>
      <c r="M20" s="3"/>
      <c r="N20" s="3"/>
    </row>
    <row r="21" spans="1:14" ht="18" customHeight="1">
      <c r="A21" s="53" t="s">
        <v>40</v>
      </c>
      <c r="B21" s="75" t="s">
        <v>48</v>
      </c>
      <c r="C21" s="75"/>
      <c r="D21" s="75"/>
      <c r="E21" s="75"/>
      <c r="F21" s="75"/>
      <c r="G21" s="75"/>
      <c r="H21" s="76"/>
      <c r="I21" s="76"/>
      <c r="J21" s="77"/>
      <c r="K21" s="5"/>
      <c r="L21" s="3"/>
      <c r="M21" s="3"/>
      <c r="N21" s="3"/>
    </row>
    <row r="22" spans="1:14" ht="31.5">
      <c r="A22" s="66">
        <v>1</v>
      </c>
      <c r="B22" s="31" t="s">
        <v>37</v>
      </c>
      <c r="C22" s="70" t="s">
        <v>20</v>
      </c>
      <c r="D22" s="70" t="s">
        <v>10</v>
      </c>
      <c r="E22" s="20"/>
      <c r="F22" s="24" t="s">
        <v>18</v>
      </c>
      <c r="G22" s="23" t="s">
        <v>18</v>
      </c>
      <c r="H22" s="29"/>
      <c r="I22" s="29">
        <f>SUM(I23:I25)</f>
        <v>42000</v>
      </c>
      <c r="J22" s="29">
        <f>SUM(J23:J25)</f>
        <v>42000</v>
      </c>
      <c r="K22" s="5"/>
      <c r="L22" s="3"/>
      <c r="M22" s="3"/>
      <c r="N22" s="3"/>
    </row>
    <row r="23" spans="1:14" ht="18.75">
      <c r="A23" s="67"/>
      <c r="B23" s="7" t="s">
        <v>49</v>
      </c>
      <c r="C23" s="67"/>
      <c r="D23" s="67"/>
      <c r="E23" s="4" t="s">
        <v>33</v>
      </c>
      <c r="F23" s="28">
        <v>280</v>
      </c>
      <c r="G23" s="8">
        <v>120</v>
      </c>
      <c r="H23" s="8"/>
      <c r="I23" s="8">
        <f>F23*G23</f>
        <v>33600</v>
      </c>
      <c r="J23" s="8">
        <f>H23+I23</f>
        <v>33600</v>
      </c>
      <c r="K23" s="5"/>
      <c r="L23" s="3"/>
      <c r="M23" s="3"/>
      <c r="N23" s="3"/>
    </row>
    <row r="24" spans="1:14" ht="18.75">
      <c r="A24" s="67"/>
      <c r="B24" s="7" t="s">
        <v>47</v>
      </c>
      <c r="C24" s="67"/>
      <c r="D24" s="67"/>
      <c r="E24" s="4" t="s">
        <v>33</v>
      </c>
      <c r="F24" s="28">
        <v>140</v>
      </c>
      <c r="G24" s="8">
        <v>40</v>
      </c>
      <c r="H24" s="8"/>
      <c r="I24" s="8">
        <f>F24*G24</f>
        <v>5600</v>
      </c>
      <c r="J24" s="8">
        <f>H24+I24</f>
        <v>5600</v>
      </c>
      <c r="K24" s="5"/>
      <c r="L24" s="3"/>
      <c r="M24" s="3"/>
      <c r="N24" s="3"/>
    </row>
    <row r="25" spans="1:13" ht="18.75">
      <c r="A25" s="68"/>
      <c r="B25" s="7" t="s">
        <v>36</v>
      </c>
      <c r="C25" s="69" t="s">
        <v>65</v>
      </c>
      <c r="D25" s="67"/>
      <c r="E25" s="4" t="s">
        <v>33</v>
      </c>
      <c r="F25" s="28">
        <v>140</v>
      </c>
      <c r="G25" s="39">
        <v>20</v>
      </c>
      <c r="H25" s="8"/>
      <c r="I25" s="8">
        <f>F25*G25</f>
        <v>2800</v>
      </c>
      <c r="J25" s="8">
        <f>H25+I25</f>
        <v>2800</v>
      </c>
      <c r="K25" s="5"/>
      <c r="L25" s="3"/>
      <c r="M25" s="3"/>
    </row>
    <row r="26" spans="1:14" ht="31.5">
      <c r="A26" s="66">
        <v>2</v>
      </c>
      <c r="B26" s="11" t="s">
        <v>38</v>
      </c>
      <c r="C26" s="67"/>
      <c r="D26" s="67"/>
      <c r="E26" s="4"/>
      <c r="F26" s="28" t="s">
        <v>18</v>
      </c>
      <c r="G26" s="8" t="s">
        <v>18</v>
      </c>
      <c r="H26" s="8"/>
      <c r="I26" s="13">
        <f>I27+I28+I29+I30+I31</f>
        <v>5980</v>
      </c>
      <c r="J26" s="13">
        <f>J27+J28+J29+J30+J31</f>
        <v>5980</v>
      </c>
      <c r="K26" s="5"/>
      <c r="L26" s="3"/>
      <c r="M26" s="3"/>
      <c r="N26" s="3"/>
    </row>
    <row r="27" spans="1:14" ht="18.75">
      <c r="A27" s="67"/>
      <c r="B27" s="7" t="s">
        <v>44</v>
      </c>
      <c r="C27" s="67"/>
      <c r="D27" s="67"/>
      <c r="E27" s="4" t="s">
        <v>33</v>
      </c>
      <c r="F27" s="28">
        <v>2000</v>
      </c>
      <c r="G27" s="8">
        <v>0.48</v>
      </c>
      <c r="H27" s="8"/>
      <c r="I27" s="8">
        <f aca="true" t="shared" si="3" ref="I27:I32">F27*G27</f>
        <v>960</v>
      </c>
      <c r="J27" s="8">
        <f aca="true" t="shared" si="4" ref="J27:J32">H27+I27</f>
        <v>960</v>
      </c>
      <c r="K27" s="5"/>
      <c r="L27" s="3"/>
      <c r="M27" s="3"/>
      <c r="N27" s="3"/>
    </row>
    <row r="28" spans="1:14" ht="18.75">
      <c r="A28" s="67"/>
      <c r="B28" s="7" t="s">
        <v>45</v>
      </c>
      <c r="C28" s="67"/>
      <c r="D28" s="67"/>
      <c r="E28" s="4" t="s">
        <v>33</v>
      </c>
      <c r="F28" s="28">
        <v>5000</v>
      </c>
      <c r="G28" s="8">
        <v>0.46</v>
      </c>
      <c r="H28" s="8"/>
      <c r="I28" s="8">
        <f t="shared" si="3"/>
        <v>2300</v>
      </c>
      <c r="J28" s="8">
        <f t="shared" si="4"/>
        <v>2300</v>
      </c>
      <c r="K28" s="5"/>
      <c r="L28" s="3"/>
      <c r="M28" s="3"/>
      <c r="N28" s="3"/>
    </row>
    <row r="29" spans="1:14" ht="18.75">
      <c r="A29" s="67"/>
      <c r="B29" s="7" t="s">
        <v>51</v>
      </c>
      <c r="C29" s="67"/>
      <c r="D29" s="67"/>
      <c r="E29" s="4" t="s">
        <v>33</v>
      </c>
      <c r="F29" s="28">
        <v>2000</v>
      </c>
      <c r="G29" s="8">
        <v>0.21</v>
      </c>
      <c r="H29" s="8"/>
      <c r="I29" s="8">
        <f t="shared" si="3"/>
        <v>420</v>
      </c>
      <c r="J29" s="8">
        <f t="shared" si="4"/>
        <v>420</v>
      </c>
      <c r="K29" s="5"/>
      <c r="L29" s="3"/>
      <c r="M29" s="3"/>
      <c r="N29" s="3"/>
    </row>
    <row r="30" spans="1:14" ht="18.75">
      <c r="A30" s="67"/>
      <c r="B30" s="7" t="s">
        <v>50</v>
      </c>
      <c r="C30" s="67"/>
      <c r="D30" s="67"/>
      <c r="E30" s="4" t="s">
        <v>33</v>
      </c>
      <c r="F30" s="43">
        <v>5000</v>
      </c>
      <c r="G30" s="8">
        <v>0.18</v>
      </c>
      <c r="H30" s="8"/>
      <c r="I30" s="8">
        <f t="shared" si="3"/>
        <v>900</v>
      </c>
      <c r="J30" s="8">
        <f t="shared" si="4"/>
        <v>900</v>
      </c>
      <c r="K30" s="5"/>
      <c r="L30" s="3"/>
      <c r="M30" s="3"/>
      <c r="N30" s="3"/>
    </row>
    <row r="31" spans="1:14" ht="18.75">
      <c r="A31" s="68"/>
      <c r="B31" s="7" t="s">
        <v>46</v>
      </c>
      <c r="C31" s="67"/>
      <c r="D31" s="67"/>
      <c r="E31" s="4" t="s">
        <v>33</v>
      </c>
      <c r="F31" s="28">
        <v>7000</v>
      </c>
      <c r="G31" s="8">
        <v>0.2</v>
      </c>
      <c r="H31" s="8"/>
      <c r="I31" s="8">
        <f t="shared" si="3"/>
        <v>1400</v>
      </c>
      <c r="J31" s="8">
        <f t="shared" si="4"/>
        <v>1400</v>
      </c>
      <c r="K31" s="5"/>
      <c r="L31" s="3"/>
      <c r="M31" s="3"/>
      <c r="N31" s="3"/>
    </row>
    <row r="32" spans="1:14" ht="18.75">
      <c r="A32" s="56">
        <v>3</v>
      </c>
      <c r="B32" s="11" t="s">
        <v>70</v>
      </c>
      <c r="C32" s="68"/>
      <c r="D32" s="68"/>
      <c r="E32" s="4" t="s">
        <v>33</v>
      </c>
      <c r="F32" s="28">
        <v>5</v>
      </c>
      <c r="G32" s="8">
        <v>786</v>
      </c>
      <c r="H32" s="8"/>
      <c r="I32" s="13">
        <f t="shared" si="3"/>
        <v>3930</v>
      </c>
      <c r="J32" s="13">
        <f t="shared" si="4"/>
        <v>3930</v>
      </c>
      <c r="K32" s="5"/>
      <c r="L32" s="3"/>
      <c r="M32" s="3"/>
      <c r="N32" s="3"/>
    </row>
    <row r="33" spans="1:14" ht="78.75" customHeight="1">
      <c r="A33" s="18">
        <v>4</v>
      </c>
      <c r="B33" s="11" t="s">
        <v>53</v>
      </c>
      <c r="C33" s="70" t="s">
        <v>66</v>
      </c>
      <c r="D33" s="70" t="s">
        <v>10</v>
      </c>
      <c r="E33" s="17"/>
      <c r="F33" s="6" t="s">
        <v>18</v>
      </c>
      <c r="G33" s="8" t="s">
        <v>18</v>
      </c>
      <c r="H33" s="8"/>
      <c r="I33" s="13">
        <f>+I34+I35</f>
        <v>11375.4</v>
      </c>
      <c r="J33" s="13">
        <f>+I33+H33</f>
        <v>11375.4</v>
      </c>
      <c r="K33" s="5"/>
      <c r="L33" s="3"/>
      <c r="M33" s="3"/>
      <c r="N33" s="3"/>
    </row>
    <row r="34" spans="1:14" ht="18.75">
      <c r="A34" s="32"/>
      <c r="B34" s="7" t="s">
        <v>35</v>
      </c>
      <c r="C34" s="67"/>
      <c r="D34" s="67"/>
      <c r="E34" s="52" t="s">
        <v>34</v>
      </c>
      <c r="F34" s="24">
        <v>60</v>
      </c>
      <c r="G34" s="23">
        <v>28.49</v>
      </c>
      <c r="H34" s="23"/>
      <c r="I34" s="23">
        <f>+F34*G34</f>
        <v>1709.3999999999999</v>
      </c>
      <c r="J34" s="23">
        <f>+I34+H34</f>
        <v>1709.3999999999999</v>
      </c>
      <c r="K34" s="5"/>
      <c r="L34" s="3"/>
      <c r="M34" s="3"/>
      <c r="N34" s="3"/>
    </row>
    <row r="35" spans="1:14" ht="18.75">
      <c r="A35" s="19"/>
      <c r="B35" s="7" t="s">
        <v>31</v>
      </c>
      <c r="C35" s="67"/>
      <c r="D35" s="67"/>
      <c r="E35" s="52" t="s">
        <v>34</v>
      </c>
      <c r="F35" s="21">
        <v>360</v>
      </c>
      <c r="G35" s="22">
        <v>26.85</v>
      </c>
      <c r="H35" s="22"/>
      <c r="I35" s="25">
        <f>+F35*G35</f>
        <v>9666</v>
      </c>
      <c r="J35" s="25">
        <f>+I35+H35</f>
        <v>9666</v>
      </c>
      <c r="K35" s="5"/>
      <c r="L35" s="3"/>
      <c r="M35" s="3"/>
      <c r="N35" s="3"/>
    </row>
    <row r="36" spans="1:14" ht="18.75">
      <c r="A36" s="18">
        <v>5</v>
      </c>
      <c r="B36" s="11" t="s">
        <v>52</v>
      </c>
      <c r="C36" s="67"/>
      <c r="D36" s="67"/>
      <c r="E36" s="4"/>
      <c r="F36" s="6" t="s">
        <v>18</v>
      </c>
      <c r="G36" s="8" t="s">
        <v>18</v>
      </c>
      <c r="H36" s="8"/>
      <c r="I36" s="13">
        <f>+I37+I38+I39+I40+I41+I42+I43+I44+I45+I46+I47</f>
        <v>12507.675900000002</v>
      </c>
      <c r="J36" s="13">
        <f>+I36+H36</f>
        <v>12507.675900000002</v>
      </c>
      <c r="K36" s="5"/>
      <c r="L36" s="3"/>
      <c r="M36" s="3"/>
      <c r="N36" s="3"/>
    </row>
    <row r="37" spans="1:14" ht="18.75">
      <c r="A37" s="32"/>
      <c r="B37" s="7" t="s">
        <v>54</v>
      </c>
      <c r="C37" s="67"/>
      <c r="D37" s="67"/>
      <c r="E37" s="4" t="s">
        <v>33</v>
      </c>
      <c r="F37" s="44">
        <v>120</v>
      </c>
      <c r="G37" s="45">
        <v>31.7083</v>
      </c>
      <c r="H37" s="45"/>
      <c r="I37" s="45">
        <f>F37*G37</f>
        <v>3804.996</v>
      </c>
      <c r="J37" s="45">
        <f>H37+I37</f>
        <v>3804.996</v>
      </c>
      <c r="K37" s="5"/>
      <c r="L37" s="3"/>
      <c r="M37" s="3"/>
      <c r="N37" s="3"/>
    </row>
    <row r="38" spans="1:14" ht="18.75">
      <c r="A38" s="32"/>
      <c r="B38" s="7" t="s">
        <v>55</v>
      </c>
      <c r="C38" s="67"/>
      <c r="D38" s="67"/>
      <c r="E38" s="4" t="s">
        <v>33</v>
      </c>
      <c r="F38" s="44">
        <v>21</v>
      </c>
      <c r="G38" s="45">
        <v>47.5419</v>
      </c>
      <c r="H38" s="45"/>
      <c r="I38" s="45">
        <f>+F38*G38</f>
        <v>998.3798999999999</v>
      </c>
      <c r="J38" s="45">
        <f>+I38+H38</f>
        <v>998.3798999999999</v>
      </c>
      <c r="K38" s="5"/>
      <c r="L38" s="3"/>
      <c r="M38" s="3"/>
      <c r="N38" s="3"/>
    </row>
    <row r="39" spans="1:14" ht="18.75">
      <c r="A39" s="19"/>
      <c r="B39" s="7" t="s">
        <v>56</v>
      </c>
      <c r="C39" s="67"/>
      <c r="D39" s="67"/>
      <c r="E39" s="4" t="s">
        <v>32</v>
      </c>
      <c r="F39" s="46">
        <v>3</v>
      </c>
      <c r="G39" s="39">
        <v>26.25</v>
      </c>
      <c r="H39" s="39"/>
      <c r="I39" s="39">
        <f>+G39*F39</f>
        <v>78.75</v>
      </c>
      <c r="J39" s="39">
        <f>+I39+H39</f>
        <v>78.75</v>
      </c>
      <c r="K39" s="5"/>
      <c r="L39" s="3"/>
      <c r="M39" s="3"/>
      <c r="N39" s="3"/>
    </row>
    <row r="40" spans="1:14" ht="19.5" customHeight="1">
      <c r="A40" s="19"/>
      <c r="B40" s="7" t="s">
        <v>57</v>
      </c>
      <c r="C40" s="67"/>
      <c r="D40" s="67"/>
      <c r="E40" s="4" t="s">
        <v>58</v>
      </c>
      <c r="F40" s="46">
        <v>1</v>
      </c>
      <c r="G40" s="39">
        <v>116.58</v>
      </c>
      <c r="H40" s="39"/>
      <c r="I40" s="39">
        <f>+G40*F40</f>
        <v>116.58</v>
      </c>
      <c r="J40" s="39">
        <f>+I40+H40</f>
        <v>116.58</v>
      </c>
      <c r="K40" s="5"/>
      <c r="L40" s="3"/>
      <c r="M40" s="3"/>
      <c r="N40" s="3"/>
    </row>
    <row r="41" spans="1:14" ht="18.75">
      <c r="A41" s="19"/>
      <c r="B41" s="27" t="s">
        <v>57</v>
      </c>
      <c r="C41" s="67"/>
      <c r="D41" s="67"/>
      <c r="E41" s="4" t="s">
        <v>33</v>
      </c>
      <c r="F41" s="47">
        <v>50</v>
      </c>
      <c r="G41" s="48">
        <v>0.5834</v>
      </c>
      <c r="H41" s="39"/>
      <c r="I41" s="39">
        <f>+G41*F41</f>
        <v>29.17</v>
      </c>
      <c r="J41" s="39">
        <f aca="true" t="shared" si="5" ref="J41:J46">+I41+H41</f>
        <v>29.17</v>
      </c>
      <c r="K41" s="5"/>
      <c r="L41" s="3"/>
      <c r="M41" s="3"/>
      <c r="N41" s="3"/>
    </row>
    <row r="42" spans="1:14" ht="18.75">
      <c r="A42" s="19"/>
      <c r="B42" s="27" t="s">
        <v>59</v>
      </c>
      <c r="C42" s="67"/>
      <c r="D42" s="67"/>
      <c r="E42" s="4"/>
      <c r="F42" s="47"/>
      <c r="G42" s="48">
        <v>2520.34</v>
      </c>
      <c r="H42" s="39"/>
      <c r="I42" s="39">
        <v>2520.34</v>
      </c>
      <c r="J42" s="39">
        <f t="shared" si="5"/>
        <v>2520.34</v>
      </c>
      <c r="K42" s="5"/>
      <c r="L42" s="3"/>
      <c r="M42" s="3"/>
      <c r="N42" s="3"/>
    </row>
    <row r="43" spans="1:14" ht="31.5">
      <c r="A43" s="19"/>
      <c r="B43" s="27" t="s">
        <v>60</v>
      </c>
      <c r="C43" s="67"/>
      <c r="D43" s="67"/>
      <c r="E43" s="4"/>
      <c r="F43" s="47"/>
      <c r="G43" s="48">
        <v>554.47</v>
      </c>
      <c r="H43" s="39"/>
      <c r="I43" s="39">
        <v>554.47</v>
      </c>
      <c r="J43" s="39">
        <f t="shared" si="5"/>
        <v>554.47</v>
      </c>
      <c r="K43" s="5"/>
      <c r="L43" s="3"/>
      <c r="M43" s="3"/>
      <c r="N43" s="3"/>
    </row>
    <row r="44" spans="1:14" ht="18.75">
      <c r="A44" s="19"/>
      <c r="B44" s="27" t="s">
        <v>61</v>
      </c>
      <c r="C44" s="67"/>
      <c r="D44" s="67"/>
      <c r="E44" s="4"/>
      <c r="F44" s="47"/>
      <c r="G44" s="48">
        <v>444.29</v>
      </c>
      <c r="H44" s="39"/>
      <c r="I44" s="39">
        <v>444.29</v>
      </c>
      <c r="J44" s="39">
        <f t="shared" si="5"/>
        <v>444.29</v>
      </c>
      <c r="K44" s="5"/>
      <c r="L44" s="3"/>
      <c r="M44" s="3"/>
      <c r="N44" s="3"/>
    </row>
    <row r="45" spans="1:14" ht="18.75">
      <c r="A45" s="19"/>
      <c r="B45" s="27" t="s">
        <v>62</v>
      </c>
      <c r="C45" s="67"/>
      <c r="D45" s="67"/>
      <c r="E45" s="4"/>
      <c r="F45" s="47"/>
      <c r="G45" s="48">
        <v>759.33</v>
      </c>
      <c r="H45" s="39"/>
      <c r="I45" s="39">
        <v>759.33</v>
      </c>
      <c r="J45" s="39">
        <f t="shared" si="5"/>
        <v>759.33</v>
      </c>
      <c r="K45" s="5"/>
      <c r="L45" s="3"/>
      <c r="M45" s="3"/>
      <c r="N45" s="3"/>
    </row>
    <row r="46" spans="1:14" ht="18.75">
      <c r="A46" s="19"/>
      <c r="B46" s="27" t="s">
        <v>63</v>
      </c>
      <c r="C46" s="67"/>
      <c r="D46" s="67"/>
      <c r="E46" s="4"/>
      <c r="F46" s="47"/>
      <c r="G46" s="48">
        <v>1116.76</v>
      </c>
      <c r="H46" s="39"/>
      <c r="I46" s="39">
        <v>1116.76</v>
      </c>
      <c r="J46" s="39">
        <f t="shared" si="5"/>
        <v>1116.76</v>
      </c>
      <c r="K46" s="5"/>
      <c r="L46" s="3"/>
      <c r="M46" s="3"/>
      <c r="N46" s="3"/>
    </row>
    <row r="47" spans="1:14" ht="18.75">
      <c r="A47" s="19"/>
      <c r="B47" s="27" t="s">
        <v>64</v>
      </c>
      <c r="C47" s="67"/>
      <c r="D47" s="67"/>
      <c r="E47" s="4"/>
      <c r="F47" s="47"/>
      <c r="G47" s="48">
        <v>2084.61</v>
      </c>
      <c r="H47" s="39"/>
      <c r="I47" s="39">
        <v>2084.61</v>
      </c>
      <c r="J47" s="39">
        <f>+I47+H47</f>
        <v>2084.61</v>
      </c>
      <c r="K47" s="5"/>
      <c r="L47" s="3"/>
      <c r="M47" s="3"/>
      <c r="N47" s="3"/>
    </row>
    <row r="48" spans="1:14" ht="18.75">
      <c r="A48" s="32"/>
      <c r="B48" s="33" t="s">
        <v>43</v>
      </c>
      <c r="C48" s="68"/>
      <c r="D48" s="68"/>
      <c r="E48" s="49"/>
      <c r="F48" s="50"/>
      <c r="G48" s="51"/>
      <c r="H48" s="40"/>
      <c r="I48" s="41">
        <f>I22+I26+I33+I36+I32</f>
        <v>75793.0759</v>
      </c>
      <c r="J48" s="41">
        <f>J22++J26+J33+J36+J32</f>
        <v>75793.0759</v>
      </c>
      <c r="K48" s="5"/>
      <c r="L48" s="3"/>
      <c r="M48" s="3"/>
      <c r="N48" s="3"/>
    </row>
    <row r="49" spans="1:11" ht="18.75">
      <c r="A49" s="14"/>
      <c r="B49" s="34" t="s">
        <v>19</v>
      </c>
      <c r="C49" s="35"/>
      <c r="D49" s="35"/>
      <c r="E49" s="35"/>
      <c r="F49" s="36" t="s">
        <v>18</v>
      </c>
      <c r="G49" s="36" t="s">
        <v>18</v>
      </c>
      <c r="H49" s="15">
        <f>H20+H48</f>
        <v>30100.4</v>
      </c>
      <c r="I49" s="15">
        <f>I20+I48</f>
        <v>105893.47589999999</v>
      </c>
      <c r="J49" s="15">
        <f>J20+J48</f>
        <v>135993.87589999998</v>
      </c>
      <c r="K49" s="9"/>
    </row>
    <row r="50" spans="1:11" ht="15">
      <c r="A50" s="9"/>
      <c r="B50" s="9"/>
      <c r="C50" s="9"/>
      <c r="D50" s="9"/>
      <c r="E50" s="9"/>
      <c r="F50" s="10"/>
      <c r="G50" s="10"/>
      <c r="H50" s="9"/>
      <c r="I50" s="9"/>
      <c r="J50" s="9"/>
      <c r="K50" s="9"/>
    </row>
    <row r="51" spans="1:11" ht="18.75">
      <c r="A51" s="9"/>
      <c r="B51" s="1" t="s">
        <v>29</v>
      </c>
      <c r="C51" s="1"/>
      <c r="D51" s="1"/>
      <c r="E51" s="1"/>
      <c r="F51" s="16"/>
      <c r="G51" s="16"/>
      <c r="H51" s="1"/>
      <c r="I51" s="1" t="s">
        <v>30</v>
      </c>
      <c r="J51" s="9"/>
      <c r="K51" s="9"/>
    </row>
    <row r="52" spans="1:11" ht="15">
      <c r="A52" s="9"/>
      <c r="B52" s="9"/>
      <c r="C52" s="9"/>
      <c r="D52" s="9"/>
      <c r="E52" s="9"/>
      <c r="F52" s="10"/>
      <c r="G52" s="10"/>
      <c r="H52" s="9"/>
      <c r="I52" s="9"/>
      <c r="J52" s="9"/>
      <c r="K52" s="9"/>
    </row>
    <row r="53" spans="1:11" ht="15">
      <c r="A53" s="9"/>
      <c r="B53" s="9"/>
      <c r="C53" s="9"/>
      <c r="D53" s="9"/>
      <c r="E53" s="9"/>
      <c r="F53" s="10"/>
      <c r="G53" s="10"/>
      <c r="H53" s="9"/>
      <c r="I53" s="9"/>
      <c r="J53" s="9"/>
      <c r="K53" s="9"/>
    </row>
    <row r="54" spans="1:11" ht="15">
      <c r="A54" s="9"/>
      <c r="B54" s="9"/>
      <c r="C54" s="9"/>
      <c r="D54" s="9"/>
      <c r="E54" s="9"/>
      <c r="F54" s="10"/>
      <c r="G54" s="10"/>
      <c r="H54" s="9"/>
      <c r="I54" s="9"/>
      <c r="J54" s="9"/>
      <c r="K54" s="9"/>
    </row>
    <row r="55" spans="1:11" ht="15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</row>
    <row r="56" spans="1:11" ht="15">
      <c r="A56" s="9"/>
      <c r="B56" s="9"/>
      <c r="C56" s="9"/>
      <c r="D56" s="9"/>
      <c r="E56" s="9"/>
      <c r="F56" s="10"/>
      <c r="G56" s="10"/>
      <c r="H56" s="9"/>
      <c r="I56" s="9"/>
      <c r="J56" s="9"/>
      <c r="K56" s="9"/>
    </row>
    <row r="57" spans="1:11" ht="15">
      <c r="A57" s="9"/>
      <c r="B57" s="9"/>
      <c r="C57" s="9"/>
      <c r="D57" s="9"/>
      <c r="E57" s="9"/>
      <c r="F57" s="10"/>
      <c r="G57" s="10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10"/>
      <c r="G58" s="10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</sheetData>
  <sheetProtection/>
  <mergeCells count="20">
    <mergeCell ref="H7:J7"/>
    <mergeCell ref="F7:F8"/>
    <mergeCell ref="D7:D8"/>
    <mergeCell ref="C7:C8"/>
    <mergeCell ref="G7:G8"/>
    <mergeCell ref="E7:E8"/>
    <mergeCell ref="D33:D48"/>
    <mergeCell ref="A10:A19"/>
    <mergeCell ref="B7:B8"/>
    <mergeCell ref="A7:A8"/>
    <mergeCell ref="C22:C24"/>
    <mergeCell ref="C10:C20"/>
    <mergeCell ref="D10:D20"/>
    <mergeCell ref="D22:D32"/>
    <mergeCell ref="B21:J21"/>
    <mergeCell ref="B9:J9"/>
    <mergeCell ref="A26:A31"/>
    <mergeCell ref="A22:A25"/>
    <mergeCell ref="C25:C32"/>
    <mergeCell ref="C33:C48"/>
  </mergeCells>
  <printOptions/>
  <pageMargins left="0.35" right="0.22" top="0.23" bottom="0.43" header="0.17" footer="0.2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9"/>
  <sheetViews>
    <sheetView zoomScale="75" zoomScaleNormal="75" workbookViewId="0" topLeftCell="A19">
      <selection activeCell="L30" sqref="L30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bestFit="1" customWidth="1"/>
    <col min="13" max="13" width="9.28125" style="0" bestFit="1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26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27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70" t="s">
        <v>2</v>
      </c>
      <c r="B7" s="72" t="s">
        <v>3</v>
      </c>
      <c r="C7" s="72" t="s">
        <v>4</v>
      </c>
      <c r="D7" s="70" t="s">
        <v>5</v>
      </c>
      <c r="E7" s="70" t="s">
        <v>67</v>
      </c>
      <c r="F7" s="70" t="s">
        <v>6</v>
      </c>
      <c r="G7" s="70" t="s">
        <v>13</v>
      </c>
      <c r="H7" s="80" t="s">
        <v>28</v>
      </c>
      <c r="I7" s="80"/>
      <c r="J7" s="80"/>
      <c r="K7" s="5"/>
      <c r="L7" s="3"/>
      <c r="M7" s="3"/>
      <c r="N7" s="3"/>
    </row>
    <row r="8" spans="1:14" ht="17.25" customHeight="1">
      <c r="A8" s="74"/>
      <c r="B8" s="73"/>
      <c r="C8" s="73"/>
      <c r="D8" s="59"/>
      <c r="E8" s="68"/>
      <c r="F8" s="59"/>
      <c r="G8" s="59"/>
      <c r="H8" s="4" t="s">
        <v>7</v>
      </c>
      <c r="I8" s="4" t="s">
        <v>8</v>
      </c>
      <c r="J8" s="4" t="s">
        <v>9</v>
      </c>
      <c r="K8" s="5"/>
      <c r="L8" s="3"/>
      <c r="M8" s="3"/>
      <c r="N8" s="3"/>
    </row>
    <row r="9" spans="1:14" ht="18" customHeight="1">
      <c r="A9" s="54" t="s">
        <v>39</v>
      </c>
      <c r="B9" s="78" t="s">
        <v>41</v>
      </c>
      <c r="C9" s="78"/>
      <c r="D9" s="78"/>
      <c r="E9" s="78"/>
      <c r="F9" s="78"/>
      <c r="G9" s="78"/>
      <c r="H9" s="78"/>
      <c r="I9" s="78"/>
      <c r="J9" s="79"/>
      <c r="K9" s="5"/>
      <c r="L9" s="3"/>
      <c r="M9" s="3"/>
      <c r="N9" s="3"/>
    </row>
    <row r="10" spans="1:14" ht="49.5" customHeight="1">
      <c r="A10" s="71">
        <v>1</v>
      </c>
      <c r="B10" s="11" t="s">
        <v>11</v>
      </c>
      <c r="C10" s="70" t="s">
        <v>20</v>
      </c>
      <c r="D10" s="70" t="s">
        <v>10</v>
      </c>
      <c r="E10" s="17"/>
      <c r="F10" s="28" t="s">
        <v>18</v>
      </c>
      <c r="G10" s="8" t="s">
        <v>18</v>
      </c>
      <c r="H10" s="13">
        <f>+H11+H12+H13+H14+H15+H16+H17+H18+H19</f>
        <v>30100.4</v>
      </c>
      <c r="I10" s="13">
        <f>+I11+I12+I13+I14+I15+I16+I17+I18+I19</f>
        <v>30100.4</v>
      </c>
      <c r="J10" s="13">
        <f>+J11+J12+J13+J14+J15+J16+J17+J18+J19</f>
        <v>60200.8</v>
      </c>
      <c r="K10" s="5"/>
      <c r="L10" s="12"/>
      <c r="M10" s="3"/>
      <c r="N10" s="3"/>
    </row>
    <row r="11" spans="1:14" ht="18.75">
      <c r="A11" s="71"/>
      <c r="B11" s="7" t="s">
        <v>12</v>
      </c>
      <c r="C11" s="67"/>
      <c r="D11" s="67"/>
      <c r="E11" s="4" t="s">
        <v>33</v>
      </c>
      <c r="F11" s="28">
        <v>22</v>
      </c>
      <c r="G11" s="8">
        <v>37.86</v>
      </c>
      <c r="H11" s="8">
        <f>11*G11</f>
        <v>416.46</v>
      </c>
      <c r="I11" s="8">
        <f>11*G11</f>
        <v>416.46</v>
      </c>
      <c r="J11" s="8">
        <f>+H11+I11</f>
        <v>832.92</v>
      </c>
      <c r="K11" s="5"/>
      <c r="L11" s="3"/>
      <c r="M11" s="3"/>
      <c r="N11" s="3"/>
    </row>
    <row r="12" spans="1:14" ht="18.75">
      <c r="A12" s="71"/>
      <c r="B12" s="7" t="s">
        <v>14</v>
      </c>
      <c r="C12" s="67"/>
      <c r="D12" s="67"/>
      <c r="E12" s="4" t="s">
        <v>33</v>
      </c>
      <c r="F12" s="28">
        <v>22</v>
      </c>
      <c r="G12" s="8">
        <v>559.98</v>
      </c>
      <c r="H12" s="8">
        <f aca="true" t="shared" si="0" ref="H12:H19">11*G12</f>
        <v>6159.780000000001</v>
      </c>
      <c r="I12" s="8">
        <f aca="true" t="shared" si="1" ref="I12:I19">11*G12</f>
        <v>6159.780000000001</v>
      </c>
      <c r="J12" s="8">
        <f aca="true" t="shared" si="2" ref="J12:J20">+H12+I12</f>
        <v>12319.560000000001</v>
      </c>
      <c r="K12" s="5"/>
      <c r="L12" s="3"/>
      <c r="M12" s="3"/>
      <c r="N12" s="3"/>
    </row>
    <row r="13" spans="1:14" ht="18.75">
      <c r="A13" s="71"/>
      <c r="B13" s="7" t="s">
        <v>15</v>
      </c>
      <c r="C13" s="67"/>
      <c r="D13" s="67"/>
      <c r="E13" s="4" t="s">
        <v>33</v>
      </c>
      <c r="F13" s="28">
        <v>22</v>
      </c>
      <c r="G13" s="8">
        <v>320.64</v>
      </c>
      <c r="H13" s="8">
        <f t="shared" si="0"/>
        <v>3527.04</v>
      </c>
      <c r="I13" s="8">
        <f t="shared" si="1"/>
        <v>3527.04</v>
      </c>
      <c r="J13" s="8">
        <f t="shared" si="2"/>
        <v>7054.08</v>
      </c>
      <c r="K13" s="5"/>
      <c r="L13" s="3"/>
      <c r="M13" s="3"/>
      <c r="N13" s="3"/>
    </row>
    <row r="14" spans="1:14" ht="18.75">
      <c r="A14" s="71"/>
      <c r="B14" s="7" t="s">
        <v>22</v>
      </c>
      <c r="C14" s="67"/>
      <c r="D14" s="67"/>
      <c r="E14" s="4" t="s">
        <v>33</v>
      </c>
      <c r="F14" s="28">
        <v>22</v>
      </c>
      <c r="G14" s="8">
        <v>59.9</v>
      </c>
      <c r="H14" s="8">
        <f t="shared" si="0"/>
        <v>658.9</v>
      </c>
      <c r="I14" s="8">
        <f t="shared" si="1"/>
        <v>658.9</v>
      </c>
      <c r="J14" s="8">
        <f t="shared" si="2"/>
        <v>1317.8</v>
      </c>
      <c r="K14" s="5"/>
      <c r="L14" s="3"/>
      <c r="M14" s="3"/>
      <c r="N14" s="3"/>
    </row>
    <row r="15" spans="1:14" ht="18.75">
      <c r="A15" s="71"/>
      <c r="B15" s="7" t="s">
        <v>23</v>
      </c>
      <c r="C15" s="67"/>
      <c r="D15" s="67"/>
      <c r="E15" s="4" t="s">
        <v>33</v>
      </c>
      <c r="F15" s="28">
        <v>22</v>
      </c>
      <c r="G15" s="8">
        <v>34.99</v>
      </c>
      <c r="H15" s="8">
        <f t="shared" si="0"/>
        <v>384.89000000000004</v>
      </c>
      <c r="I15" s="8">
        <f t="shared" si="1"/>
        <v>384.89000000000004</v>
      </c>
      <c r="J15" s="8">
        <f t="shared" si="2"/>
        <v>769.7800000000001</v>
      </c>
      <c r="K15" s="5"/>
      <c r="L15" s="3"/>
      <c r="M15" s="3"/>
      <c r="N15" s="3"/>
    </row>
    <row r="16" spans="1:14" ht="18.75">
      <c r="A16" s="71"/>
      <c r="B16" s="7" t="s">
        <v>24</v>
      </c>
      <c r="C16" s="67"/>
      <c r="D16" s="67"/>
      <c r="E16" s="4" t="s">
        <v>33</v>
      </c>
      <c r="F16" s="28">
        <v>22</v>
      </c>
      <c r="G16" s="8">
        <v>190.05</v>
      </c>
      <c r="H16" s="8">
        <f t="shared" si="0"/>
        <v>2090.55</v>
      </c>
      <c r="I16" s="8">
        <f t="shared" si="1"/>
        <v>2090.55</v>
      </c>
      <c r="J16" s="8">
        <f t="shared" si="2"/>
        <v>4181.1</v>
      </c>
      <c r="K16" s="5"/>
      <c r="L16" s="3"/>
      <c r="M16" s="3"/>
      <c r="N16" s="3"/>
    </row>
    <row r="17" spans="1:14" ht="21" customHeight="1">
      <c r="A17" s="71"/>
      <c r="B17" s="7" t="s">
        <v>25</v>
      </c>
      <c r="C17" s="67"/>
      <c r="D17" s="67"/>
      <c r="E17" s="4" t="s">
        <v>33</v>
      </c>
      <c r="F17" s="28">
        <v>22</v>
      </c>
      <c r="G17" s="8">
        <v>34.98</v>
      </c>
      <c r="H17" s="8">
        <f t="shared" si="0"/>
        <v>384.78</v>
      </c>
      <c r="I17" s="8">
        <f t="shared" si="1"/>
        <v>384.78</v>
      </c>
      <c r="J17" s="8">
        <f t="shared" si="2"/>
        <v>769.56</v>
      </c>
      <c r="K17" s="5"/>
      <c r="L17" s="3"/>
      <c r="M17" s="3"/>
      <c r="N17" s="3"/>
    </row>
    <row r="18" spans="1:14" ht="24" customHeight="1">
      <c r="A18" s="71"/>
      <c r="B18" s="7" t="s">
        <v>16</v>
      </c>
      <c r="C18" s="67"/>
      <c r="D18" s="67"/>
      <c r="E18" s="4" t="s">
        <v>33</v>
      </c>
      <c r="F18" s="28">
        <v>22</v>
      </c>
      <c r="G18" s="8">
        <v>1365</v>
      </c>
      <c r="H18" s="8">
        <f t="shared" si="0"/>
        <v>15015</v>
      </c>
      <c r="I18" s="8">
        <f t="shared" si="1"/>
        <v>15015</v>
      </c>
      <c r="J18" s="8">
        <f t="shared" si="2"/>
        <v>30030</v>
      </c>
      <c r="K18" s="5"/>
      <c r="L18" s="3"/>
      <c r="M18" s="3"/>
      <c r="N18" s="3"/>
    </row>
    <row r="19" spans="1:14" ht="18.75">
      <c r="A19" s="71"/>
      <c r="B19" s="27" t="s">
        <v>17</v>
      </c>
      <c r="C19" s="67"/>
      <c r="D19" s="67"/>
      <c r="E19" s="4" t="s">
        <v>33</v>
      </c>
      <c r="F19" s="30">
        <v>22</v>
      </c>
      <c r="G19" s="22">
        <v>133</v>
      </c>
      <c r="H19" s="22">
        <f t="shared" si="0"/>
        <v>1463</v>
      </c>
      <c r="I19" s="22">
        <f t="shared" si="1"/>
        <v>1463</v>
      </c>
      <c r="J19" s="22">
        <f t="shared" si="2"/>
        <v>2926</v>
      </c>
      <c r="K19" s="5"/>
      <c r="L19" s="3"/>
      <c r="M19" s="3"/>
      <c r="N19" s="3"/>
    </row>
    <row r="20" spans="1:14" ht="18.75">
      <c r="A20" s="32"/>
      <c r="B20" s="33" t="s">
        <v>42</v>
      </c>
      <c r="C20" s="68"/>
      <c r="D20" s="68"/>
      <c r="E20" s="4"/>
      <c r="F20" s="6"/>
      <c r="G20" s="8"/>
      <c r="H20" s="37">
        <f>SUM(H10)</f>
        <v>30100.4</v>
      </c>
      <c r="I20" s="38">
        <f>I10</f>
        <v>30100.4</v>
      </c>
      <c r="J20" s="38">
        <f t="shared" si="2"/>
        <v>60200.8</v>
      </c>
      <c r="K20" s="5"/>
      <c r="L20" s="3"/>
      <c r="M20" s="3"/>
      <c r="N20" s="3"/>
    </row>
    <row r="21" spans="1:14" ht="18" customHeight="1">
      <c r="A21" s="55" t="s">
        <v>40</v>
      </c>
      <c r="B21" s="75" t="s">
        <v>48</v>
      </c>
      <c r="C21" s="75"/>
      <c r="D21" s="75"/>
      <c r="E21" s="75"/>
      <c r="F21" s="75"/>
      <c r="G21" s="75"/>
      <c r="H21" s="76"/>
      <c r="I21" s="76"/>
      <c r="J21" s="77"/>
      <c r="K21" s="5"/>
      <c r="L21" s="3"/>
      <c r="M21" s="3"/>
      <c r="N21" s="3"/>
    </row>
    <row r="22" spans="1:14" ht="19.5" customHeight="1">
      <c r="A22" s="19">
        <v>1</v>
      </c>
      <c r="B22" s="31" t="s">
        <v>37</v>
      </c>
      <c r="C22" s="70" t="s">
        <v>68</v>
      </c>
      <c r="D22" s="70" t="s">
        <v>10</v>
      </c>
      <c r="E22" s="20"/>
      <c r="F22" s="24" t="s">
        <v>18</v>
      </c>
      <c r="G22" s="23" t="s">
        <v>18</v>
      </c>
      <c r="H22" s="29"/>
      <c r="I22" s="29">
        <f>SUM(I23:I25)</f>
        <v>42000</v>
      </c>
      <c r="J22" s="29">
        <f>SUM(J23:J25)</f>
        <v>42000</v>
      </c>
      <c r="K22" s="5"/>
      <c r="L22" s="3"/>
      <c r="M22" s="3"/>
      <c r="N22" s="3"/>
    </row>
    <row r="23" spans="1:14" ht="18.75">
      <c r="A23" s="19"/>
      <c r="B23" s="7" t="s">
        <v>49</v>
      </c>
      <c r="C23" s="67"/>
      <c r="D23" s="67"/>
      <c r="E23" s="4" t="s">
        <v>33</v>
      </c>
      <c r="F23" s="28">
        <v>280</v>
      </c>
      <c r="G23" s="8">
        <v>120</v>
      </c>
      <c r="H23" s="8"/>
      <c r="I23" s="8">
        <f>F23*G23</f>
        <v>33600</v>
      </c>
      <c r="J23" s="8">
        <f>H23+I23</f>
        <v>33600</v>
      </c>
      <c r="K23" s="5"/>
      <c r="L23" s="3"/>
      <c r="M23" s="3"/>
      <c r="N23" s="3"/>
    </row>
    <row r="24" spans="1:14" ht="18.75">
      <c r="A24" s="19"/>
      <c r="B24" s="7" t="s">
        <v>47</v>
      </c>
      <c r="C24" s="67"/>
      <c r="D24" s="67"/>
      <c r="E24" s="4" t="s">
        <v>33</v>
      </c>
      <c r="F24" s="28">
        <v>140</v>
      </c>
      <c r="G24" s="8">
        <v>40</v>
      </c>
      <c r="H24" s="8"/>
      <c r="I24" s="8">
        <f>F24*G24</f>
        <v>5600</v>
      </c>
      <c r="J24" s="8">
        <f>H24+I24</f>
        <v>5600</v>
      </c>
      <c r="K24" s="5"/>
      <c r="L24" s="3"/>
      <c r="M24" s="3"/>
      <c r="N24" s="3"/>
    </row>
    <row r="25" spans="1:13" ht="18.75">
      <c r="A25" s="26"/>
      <c r="B25" s="7" t="s">
        <v>36</v>
      </c>
      <c r="C25" s="67"/>
      <c r="D25" s="67"/>
      <c r="E25" s="4" t="s">
        <v>33</v>
      </c>
      <c r="F25" s="28">
        <v>140</v>
      </c>
      <c r="G25" s="39">
        <v>20</v>
      </c>
      <c r="H25" s="8"/>
      <c r="I25" s="8">
        <f>F25*G25</f>
        <v>2800</v>
      </c>
      <c r="J25" s="8">
        <f>H25+I25</f>
        <v>2800</v>
      </c>
      <c r="K25" s="5"/>
      <c r="L25" s="3"/>
      <c r="M25" s="3"/>
    </row>
    <row r="26" spans="1:14" ht="36" customHeight="1">
      <c r="A26" s="18">
        <v>2</v>
      </c>
      <c r="B26" s="11" t="s">
        <v>38</v>
      </c>
      <c r="C26" s="67"/>
      <c r="D26" s="67"/>
      <c r="E26" s="4"/>
      <c r="F26" s="28" t="s">
        <v>18</v>
      </c>
      <c r="G26" s="8" t="s">
        <v>18</v>
      </c>
      <c r="H26" s="8"/>
      <c r="I26" s="13">
        <f>I27+I28+I29+I30+I31</f>
        <v>5980</v>
      </c>
      <c r="J26" s="13">
        <f>J27+J28+J29+J30+J31</f>
        <v>5980</v>
      </c>
      <c r="K26" s="5"/>
      <c r="L26" s="3"/>
      <c r="M26" s="3"/>
      <c r="N26" s="3"/>
    </row>
    <row r="27" spans="1:14" ht="18.75">
      <c r="A27" s="19"/>
      <c r="B27" s="7" t="s">
        <v>44</v>
      </c>
      <c r="C27" s="69" t="s">
        <v>65</v>
      </c>
      <c r="D27" s="67"/>
      <c r="E27" s="4" t="s">
        <v>33</v>
      </c>
      <c r="F27" s="28">
        <v>2000</v>
      </c>
      <c r="G27" s="8">
        <v>0.48</v>
      </c>
      <c r="H27" s="8"/>
      <c r="I27" s="8">
        <f aca="true" t="shared" si="3" ref="I27:I32">F27*G27</f>
        <v>960</v>
      </c>
      <c r="J27" s="8">
        <f aca="true" t="shared" si="4" ref="J27:J32">H27+I27</f>
        <v>960</v>
      </c>
      <c r="K27" s="5"/>
      <c r="L27" s="3"/>
      <c r="M27" s="3"/>
      <c r="N27" s="3"/>
    </row>
    <row r="28" spans="1:14" ht="18.75">
      <c r="A28" s="19"/>
      <c r="B28" s="7" t="s">
        <v>45</v>
      </c>
      <c r="C28" s="67"/>
      <c r="D28" s="67"/>
      <c r="E28" s="4" t="s">
        <v>33</v>
      </c>
      <c r="F28" s="28">
        <v>5000</v>
      </c>
      <c r="G28" s="8">
        <v>0.46</v>
      </c>
      <c r="H28" s="8"/>
      <c r="I28" s="8">
        <f t="shared" si="3"/>
        <v>2300</v>
      </c>
      <c r="J28" s="8">
        <f t="shared" si="4"/>
        <v>2300</v>
      </c>
      <c r="K28" s="5"/>
      <c r="L28" s="3"/>
      <c r="M28" s="3"/>
      <c r="N28" s="3"/>
    </row>
    <row r="29" spans="1:14" ht="18.75">
      <c r="A29" s="19"/>
      <c r="B29" s="7" t="s">
        <v>51</v>
      </c>
      <c r="C29" s="67"/>
      <c r="D29" s="67"/>
      <c r="E29" s="4" t="s">
        <v>33</v>
      </c>
      <c r="F29" s="28">
        <v>2000</v>
      </c>
      <c r="G29" s="8">
        <v>0.21</v>
      </c>
      <c r="H29" s="8"/>
      <c r="I29" s="8">
        <f t="shared" si="3"/>
        <v>420</v>
      </c>
      <c r="J29" s="8">
        <f t="shared" si="4"/>
        <v>420</v>
      </c>
      <c r="K29" s="5"/>
      <c r="L29" s="3"/>
      <c r="M29" s="3"/>
      <c r="N29" s="3"/>
    </row>
    <row r="30" spans="1:14" ht="18.75">
      <c r="A30" s="19"/>
      <c r="B30" s="7" t="s">
        <v>50</v>
      </c>
      <c r="C30" s="67"/>
      <c r="D30" s="67"/>
      <c r="E30" s="4" t="s">
        <v>33</v>
      </c>
      <c r="F30" s="43">
        <v>5000</v>
      </c>
      <c r="G30" s="8">
        <v>0.18</v>
      </c>
      <c r="H30" s="8"/>
      <c r="I30" s="8">
        <f t="shared" si="3"/>
        <v>900</v>
      </c>
      <c r="J30" s="8">
        <f t="shared" si="4"/>
        <v>900</v>
      </c>
      <c r="K30" s="5"/>
      <c r="L30" s="3"/>
      <c r="M30" s="3"/>
      <c r="N30" s="3"/>
    </row>
    <row r="31" spans="1:14" ht="18.75">
      <c r="A31" s="26"/>
      <c r="B31" s="7" t="s">
        <v>46</v>
      </c>
      <c r="C31" s="67"/>
      <c r="D31" s="67"/>
      <c r="E31" s="4" t="s">
        <v>33</v>
      </c>
      <c r="F31" s="28">
        <v>7000</v>
      </c>
      <c r="G31" s="8">
        <v>0.2</v>
      </c>
      <c r="H31" s="8"/>
      <c r="I31" s="8">
        <f t="shared" si="3"/>
        <v>1400</v>
      </c>
      <c r="J31" s="8">
        <f t="shared" si="4"/>
        <v>1400</v>
      </c>
      <c r="K31" s="5"/>
      <c r="L31" s="3"/>
      <c r="M31" s="3"/>
      <c r="N31" s="3"/>
    </row>
    <row r="32" spans="1:14" ht="18.75">
      <c r="A32" s="19">
        <v>3</v>
      </c>
      <c r="B32" s="11" t="s">
        <v>70</v>
      </c>
      <c r="C32" s="68"/>
      <c r="D32" s="68"/>
      <c r="E32" s="17" t="s">
        <v>33</v>
      </c>
      <c r="F32" s="28">
        <v>5</v>
      </c>
      <c r="G32" s="8">
        <v>786</v>
      </c>
      <c r="H32" s="8"/>
      <c r="I32" s="13">
        <f t="shared" si="3"/>
        <v>3930</v>
      </c>
      <c r="J32" s="13">
        <f t="shared" si="4"/>
        <v>3930</v>
      </c>
      <c r="K32" s="5"/>
      <c r="L32" s="3"/>
      <c r="M32" s="3"/>
      <c r="N32" s="3"/>
    </row>
    <row r="33" spans="1:14" ht="78.75" customHeight="1">
      <c r="A33" s="18">
        <v>3</v>
      </c>
      <c r="B33" s="11" t="s">
        <v>53</v>
      </c>
      <c r="C33" s="70" t="s">
        <v>69</v>
      </c>
      <c r="D33" s="70" t="s">
        <v>10</v>
      </c>
      <c r="E33" s="17"/>
      <c r="F33" s="6" t="s">
        <v>18</v>
      </c>
      <c r="G33" s="8" t="s">
        <v>18</v>
      </c>
      <c r="H33" s="8"/>
      <c r="I33" s="13">
        <f>+I34+I35</f>
        <v>11375.4</v>
      </c>
      <c r="J33" s="13">
        <f>+I33+H33</f>
        <v>11375.4</v>
      </c>
      <c r="K33" s="5"/>
      <c r="L33" s="3"/>
      <c r="M33" s="3"/>
      <c r="N33" s="3"/>
    </row>
    <row r="34" spans="1:14" ht="18.75">
      <c r="A34" s="32"/>
      <c r="B34" s="7" t="s">
        <v>35</v>
      </c>
      <c r="C34" s="67"/>
      <c r="D34" s="67"/>
      <c r="E34" s="52" t="s">
        <v>34</v>
      </c>
      <c r="F34" s="24">
        <v>60</v>
      </c>
      <c r="G34" s="23">
        <v>28.49</v>
      </c>
      <c r="H34" s="23"/>
      <c r="I34" s="23">
        <f>+F34*G34</f>
        <v>1709.3999999999999</v>
      </c>
      <c r="J34" s="23">
        <f>+I34+H34</f>
        <v>1709.3999999999999</v>
      </c>
      <c r="K34" s="5"/>
      <c r="L34" s="3"/>
      <c r="M34" s="3"/>
      <c r="N34" s="3"/>
    </row>
    <row r="35" spans="1:14" ht="18.75">
      <c r="A35" s="19"/>
      <c r="B35" s="7" t="s">
        <v>31</v>
      </c>
      <c r="C35" s="67"/>
      <c r="D35" s="67"/>
      <c r="E35" s="52" t="s">
        <v>34</v>
      </c>
      <c r="F35" s="21">
        <v>360</v>
      </c>
      <c r="G35" s="22">
        <v>26.85</v>
      </c>
      <c r="H35" s="22"/>
      <c r="I35" s="25">
        <f>+F35*G35</f>
        <v>9666</v>
      </c>
      <c r="J35" s="25">
        <f>+I35+H35</f>
        <v>9666</v>
      </c>
      <c r="K35" s="5"/>
      <c r="L35" s="3"/>
      <c r="M35" s="3"/>
      <c r="N35" s="3"/>
    </row>
    <row r="36" spans="1:14" ht="18.75">
      <c r="A36" s="18">
        <v>4</v>
      </c>
      <c r="B36" s="11" t="s">
        <v>52</v>
      </c>
      <c r="C36" s="81"/>
      <c r="D36" s="67"/>
      <c r="E36" s="4"/>
      <c r="F36" s="6" t="s">
        <v>18</v>
      </c>
      <c r="G36" s="8" t="s">
        <v>18</v>
      </c>
      <c r="H36" s="8"/>
      <c r="I36" s="13">
        <f>+I37+I38+I39+I40+I41+I42+I43+I44+I45+I46+I47</f>
        <v>12507.675900000002</v>
      </c>
      <c r="J36" s="13">
        <f>+I36+H36</f>
        <v>12507.675900000002</v>
      </c>
      <c r="K36" s="5"/>
      <c r="L36" s="3"/>
      <c r="M36" s="3"/>
      <c r="N36" s="3"/>
    </row>
    <row r="37" spans="1:14" ht="18.75">
      <c r="A37" s="32"/>
      <c r="B37" s="7" t="s">
        <v>54</v>
      </c>
      <c r="C37" s="81"/>
      <c r="D37" s="67"/>
      <c r="E37" s="4" t="s">
        <v>33</v>
      </c>
      <c r="F37" s="44">
        <v>120</v>
      </c>
      <c r="G37" s="45">
        <v>31.7083</v>
      </c>
      <c r="H37" s="45"/>
      <c r="I37" s="45">
        <f>F37*G37</f>
        <v>3804.996</v>
      </c>
      <c r="J37" s="45">
        <f>H37+I37</f>
        <v>3804.996</v>
      </c>
      <c r="K37" s="5"/>
      <c r="L37" s="3"/>
      <c r="M37" s="3"/>
      <c r="N37" s="3"/>
    </row>
    <row r="38" spans="1:14" ht="18.75">
      <c r="A38" s="32"/>
      <c r="B38" s="7" t="s">
        <v>55</v>
      </c>
      <c r="C38" s="81"/>
      <c r="D38" s="67"/>
      <c r="E38" s="4" t="s">
        <v>33</v>
      </c>
      <c r="F38" s="44">
        <v>21</v>
      </c>
      <c r="G38" s="45">
        <v>47.5419</v>
      </c>
      <c r="H38" s="45"/>
      <c r="I38" s="45">
        <f>+F38*G38</f>
        <v>998.3798999999999</v>
      </c>
      <c r="J38" s="45">
        <f>+I38+H38</f>
        <v>998.3798999999999</v>
      </c>
      <c r="K38" s="5"/>
      <c r="L38" s="3"/>
      <c r="M38" s="3"/>
      <c r="N38" s="3"/>
    </row>
    <row r="39" spans="1:14" ht="18.75">
      <c r="A39" s="19"/>
      <c r="B39" s="7" t="s">
        <v>56</v>
      </c>
      <c r="C39" s="81"/>
      <c r="D39" s="67"/>
      <c r="E39" s="4" t="s">
        <v>32</v>
      </c>
      <c r="F39" s="46">
        <v>3</v>
      </c>
      <c r="G39" s="39">
        <v>26.25</v>
      </c>
      <c r="H39" s="39"/>
      <c r="I39" s="39">
        <f>+G39*F39</f>
        <v>78.75</v>
      </c>
      <c r="J39" s="39">
        <f>+I39+H39</f>
        <v>78.75</v>
      </c>
      <c r="K39" s="5"/>
      <c r="L39" s="3"/>
      <c r="M39" s="3"/>
      <c r="N39" s="3"/>
    </row>
    <row r="40" spans="1:14" ht="19.5" customHeight="1">
      <c r="A40" s="19"/>
      <c r="B40" s="7" t="s">
        <v>57</v>
      </c>
      <c r="C40" s="81"/>
      <c r="D40" s="67"/>
      <c r="E40" s="4" t="s">
        <v>58</v>
      </c>
      <c r="F40" s="46">
        <v>1</v>
      </c>
      <c r="G40" s="39">
        <v>116.58</v>
      </c>
      <c r="H40" s="39"/>
      <c r="I40" s="39">
        <f>+G40*F40</f>
        <v>116.58</v>
      </c>
      <c r="J40" s="39">
        <f>+I40+H40</f>
        <v>116.58</v>
      </c>
      <c r="K40" s="5"/>
      <c r="L40" s="3"/>
      <c r="M40" s="3"/>
      <c r="N40" s="3"/>
    </row>
    <row r="41" spans="1:14" ht="18.75">
      <c r="A41" s="19"/>
      <c r="B41" s="27" t="s">
        <v>57</v>
      </c>
      <c r="C41" s="81"/>
      <c r="D41" s="67"/>
      <c r="E41" s="4" t="s">
        <v>33</v>
      </c>
      <c r="F41" s="47">
        <v>50</v>
      </c>
      <c r="G41" s="48">
        <v>0.5834</v>
      </c>
      <c r="H41" s="39"/>
      <c r="I41" s="39">
        <f>+G41*F41</f>
        <v>29.17</v>
      </c>
      <c r="J41" s="39">
        <f aca="true" t="shared" si="5" ref="J41:J46">+I41+H41</f>
        <v>29.17</v>
      </c>
      <c r="K41" s="5"/>
      <c r="L41" s="3"/>
      <c r="M41" s="3"/>
      <c r="N41" s="3"/>
    </row>
    <row r="42" spans="1:14" ht="18.75">
      <c r="A42" s="19"/>
      <c r="B42" s="27" t="s">
        <v>59</v>
      </c>
      <c r="C42" s="81"/>
      <c r="D42" s="67"/>
      <c r="E42" s="4"/>
      <c r="F42" s="47"/>
      <c r="G42" s="48">
        <v>2520.34</v>
      </c>
      <c r="H42" s="39"/>
      <c r="I42" s="39">
        <v>2520.34</v>
      </c>
      <c r="J42" s="39">
        <f t="shared" si="5"/>
        <v>2520.34</v>
      </c>
      <c r="K42" s="5"/>
      <c r="L42" s="3"/>
      <c r="M42" s="3"/>
      <c r="N42" s="3"/>
    </row>
    <row r="43" spans="1:14" ht="31.5">
      <c r="A43" s="19"/>
      <c r="B43" s="27" t="s">
        <v>60</v>
      </c>
      <c r="C43" s="81"/>
      <c r="D43" s="67"/>
      <c r="E43" s="4"/>
      <c r="F43" s="47"/>
      <c r="G43" s="48">
        <v>554.47</v>
      </c>
      <c r="H43" s="39"/>
      <c r="I43" s="39">
        <v>554.47</v>
      </c>
      <c r="J43" s="39">
        <f t="shared" si="5"/>
        <v>554.47</v>
      </c>
      <c r="K43" s="5"/>
      <c r="L43" s="3"/>
      <c r="M43" s="3"/>
      <c r="N43" s="3"/>
    </row>
    <row r="44" spans="1:14" ht="18.75">
      <c r="A44" s="19"/>
      <c r="B44" s="27" t="s">
        <v>61</v>
      </c>
      <c r="C44" s="81"/>
      <c r="D44" s="67"/>
      <c r="E44" s="4"/>
      <c r="F44" s="47"/>
      <c r="G44" s="48">
        <v>444.29</v>
      </c>
      <c r="H44" s="39"/>
      <c r="I44" s="39">
        <v>444.29</v>
      </c>
      <c r="J44" s="39">
        <f t="shared" si="5"/>
        <v>444.29</v>
      </c>
      <c r="K44" s="5"/>
      <c r="L44" s="3"/>
      <c r="M44" s="3"/>
      <c r="N44" s="3"/>
    </row>
    <row r="45" spans="1:14" ht="18.75">
      <c r="A45" s="19"/>
      <c r="B45" s="27" t="s">
        <v>62</v>
      </c>
      <c r="C45" s="81"/>
      <c r="D45" s="67"/>
      <c r="E45" s="4"/>
      <c r="F45" s="47"/>
      <c r="G45" s="48">
        <v>759.33</v>
      </c>
      <c r="H45" s="39"/>
      <c r="I45" s="39">
        <v>759.33</v>
      </c>
      <c r="J45" s="39">
        <f t="shared" si="5"/>
        <v>759.33</v>
      </c>
      <c r="K45" s="5"/>
      <c r="L45" s="3"/>
      <c r="M45" s="3"/>
      <c r="N45" s="3"/>
    </row>
    <row r="46" spans="1:14" ht="18.75">
      <c r="A46" s="19"/>
      <c r="B46" s="27" t="s">
        <v>63</v>
      </c>
      <c r="C46" s="81"/>
      <c r="D46" s="67"/>
      <c r="E46" s="4"/>
      <c r="F46" s="47"/>
      <c r="G46" s="48">
        <v>1116.76</v>
      </c>
      <c r="H46" s="39"/>
      <c r="I46" s="39">
        <v>1116.76</v>
      </c>
      <c r="J46" s="39">
        <f t="shared" si="5"/>
        <v>1116.76</v>
      </c>
      <c r="K46" s="5"/>
      <c r="L46" s="3"/>
      <c r="M46" s="3"/>
      <c r="N46" s="3"/>
    </row>
    <row r="47" spans="1:14" ht="18.75">
      <c r="A47" s="19"/>
      <c r="B47" s="27" t="s">
        <v>64</v>
      </c>
      <c r="C47" s="81"/>
      <c r="D47" s="67"/>
      <c r="E47" s="4"/>
      <c r="F47" s="47"/>
      <c r="G47" s="48">
        <v>2084.61</v>
      </c>
      <c r="H47" s="39"/>
      <c r="I47" s="39">
        <v>2084.61</v>
      </c>
      <c r="J47" s="39">
        <f>+I47+H47</f>
        <v>2084.61</v>
      </c>
      <c r="K47" s="5"/>
      <c r="L47" s="3"/>
      <c r="M47" s="3"/>
      <c r="N47" s="3"/>
    </row>
    <row r="48" spans="1:14" ht="18.75">
      <c r="A48" s="32"/>
      <c r="B48" s="33" t="s">
        <v>43</v>
      </c>
      <c r="C48" s="82"/>
      <c r="D48" s="68"/>
      <c r="E48" s="49"/>
      <c r="F48" s="50"/>
      <c r="G48" s="51"/>
      <c r="H48" s="40"/>
      <c r="I48" s="41">
        <f>I22+I26+I33+I36+I32</f>
        <v>75793.0759</v>
      </c>
      <c r="J48" s="41">
        <f>J22++J26+J33+J36+J32</f>
        <v>75793.0759</v>
      </c>
      <c r="K48" s="5"/>
      <c r="L48" s="3"/>
      <c r="M48" s="3"/>
      <c r="N48" s="3"/>
    </row>
    <row r="49" spans="1:11" ht="18.75">
      <c r="A49" s="14"/>
      <c r="B49" s="34" t="s">
        <v>19</v>
      </c>
      <c r="C49" s="35"/>
      <c r="D49" s="35"/>
      <c r="E49" s="35"/>
      <c r="F49" s="36" t="s">
        <v>18</v>
      </c>
      <c r="G49" s="36" t="s">
        <v>18</v>
      </c>
      <c r="H49" s="15">
        <f>H20+H48</f>
        <v>30100.4</v>
      </c>
      <c r="I49" s="15">
        <f>I20+I48</f>
        <v>105893.47589999999</v>
      </c>
      <c r="J49" s="15">
        <f>J20+J48</f>
        <v>135993.87589999998</v>
      </c>
      <c r="K49" s="9"/>
    </row>
    <row r="50" spans="1:11" ht="15">
      <c r="A50" s="9"/>
      <c r="B50" s="9"/>
      <c r="C50" s="9"/>
      <c r="D50" s="9"/>
      <c r="E50" s="9"/>
      <c r="F50" s="10"/>
      <c r="G50" s="10"/>
      <c r="H50" s="9"/>
      <c r="I50" s="9"/>
      <c r="J50" s="9"/>
      <c r="K50" s="9"/>
    </row>
    <row r="51" spans="1:11" ht="18.75">
      <c r="A51" s="9"/>
      <c r="B51" s="1" t="s">
        <v>29</v>
      </c>
      <c r="C51" s="1"/>
      <c r="D51" s="1"/>
      <c r="E51" s="1"/>
      <c r="F51" s="16"/>
      <c r="G51" s="16"/>
      <c r="H51" s="1"/>
      <c r="I51" s="1" t="s">
        <v>30</v>
      </c>
      <c r="J51" s="9"/>
      <c r="K51" s="9"/>
    </row>
    <row r="52" spans="1:11" ht="15">
      <c r="A52" s="9"/>
      <c r="B52" s="9"/>
      <c r="C52" s="9"/>
      <c r="D52" s="9"/>
      <c r="E52" s="9"/>
      <c r="F52" s="10"/>
      <c r="G52" s="10"/>
      <c r="H52" s="9"/>
      <c r="I52" s="9"/>
      <c r="J52" s="9"/>
      <c r="K52" s="9"/>
    </row>
    <row r="53" spans="1:11" ht="15">
      <c r="A53" s="9"/>
      <c r="B53" s="9"/>
      <c r="C53" s="9"/>
      <c r="D53" s="9"/>
      <c r="E53" s="9"/>
      <c r="F53" s="10"/>
      <c r="G53" s="10"/>
      <c r="H53" s="9"/>
      <c r="I53" s="9"/>
      <c r="J53" s="9"/>
      <c r="K53" s="9"/>
    </row>
    <row r="54" spans="1:11" ht="15">
      <c r="A54" s="9"/>
      <c r="B54" s="9"/>
      <c r="C54" s="9"/>
      <c r="D54" s="9"/>
      <c r="E54" s="9"/>
      <c r="F54" s="10"/>
      <c r="G54" s="10"/>
      <c r="H54" s="9"/>
      <c r="I54" s="9"/>
      <c r="J54" s="9"/>
      <c r="K54" s="9"/>
    </row>
    <row r="55" spans="1:11" ht="15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</row>
    <row r="56" spans="1:11" ht="15">
      <c r="A56" s="9"/>
      <c r="B56" s="9"/>
      <c r="C56" s="9"/>
      <c r="D56" s="9"/>
      <c r="E56" s="9"/>
      <c r="F56" s="10"/>
      <c r="G56" s="10"/>
      <c r="H56" s="9"/>
      <c r="I56" s="9"/>
      <c r="J56" s="9"/>
      <c r="K56" s="9"/>
    </row>
    <row r="57" spans="1:11" ht="15">
      <c r="A57" s="9"/>
      <c r="B57" s="9"/>
      <c r="C57" s="9"/>
      <c r="D57" s="9"/>
      <c r="E57" s="9"/>
      <c r="F57" s="10"/>
      <c r="G57" s="10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10"/>
      <c r="G58" s="10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</sheetData>
  <sheetProtection/>
  <mergeCells count="18">
    <mergeCell ref="A7:A8"/>
    <mergeCell ref="B7:B8"/>
    <mergeCell ref="C7:C8"/>
    <mergeCell ref="D7:D8"/>
    <mergeCell ref="B9:J9"/>
    <mergeCell ref="A10:A19"/>
    <mergeCell ref="C10:C20"/>
    <mergeCell ref="D10:D20"/>
    <mergeCell ref="E7:E8"/>
    <mergeCell ref="F7:F8"/>
    <mergeCell ref="C22:C26"/>
    <mergeCell ref="C33:C48"/>
    <mergeCell ref="D33:D48"/>
    <mergeCell ref="B21:J21"/>
    <mergeCell ref="C27:C32"/>
    <mergeCell ref="D22:D32"/>
    <mergeCell ref="G7:G8"/>
    <mergeCell ref="H7:J7"/>
  </mergeCells>
  <printOptions/>
  <pageMargins left="0.35" right="0.22" top="0.23" bottom="0.43" header="0.17" footer="0.29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zoomScale="75" zoomScaleNormal="75" zoomScalePageLayoutView="0" workbookViewId="0" topLeftCell="A27">
      <selection activeCell="E41" sqref="E41:J42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bestFit="1" customWidth="1"/>
    <col min="13" max="13" width="9.28125" style="0" bestFit="1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26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27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70" t="s">
        <v>2</v>
      </c>
      <c r="B7" s="72" t="s">
        <v>3</v>
      </c>
      <c r="C7" s="72" t="s">
        <v>4</v>
      </c>
      <c r="D7" s="70" t="s">
        <v>5</v>
      </c>
      <c r="E7" s="70" t="s">
        <v>67</v>
      </c>
      <c r="F7" s="70" t="s">
        <v>6</v>
      </c>
      <c r="G7" s="70" t="s">
        <v>13</v>
      </c>
      <c r="H7" s="80" t="s">
        <v>28</v>
      </c>
      <c r="I7" s="80"/>
      <c r="J7" s="80"/>
      <c r="K7" s="5"/>
      <c r="L7" s="3"/>
      <c r="M7" s="3"/>
      <c r="N7" s="3"/>
    </row>
    <row r="8" spans="1:14" ht="14.25" customHeight="1">
      <c r="A8" s="74"/>
      <c r="B8" s="73"/>
      <c r="C8" s="73"/>
      <c r="D8" s="59"/>
      <c r="E8" s="68"/>
      <c r="F8" s="59"/>
      <c r="G8" s="59"/>
      <c r="H8" s="4" t="s">
        <v>7</v>
      </c>
      <c r="I8" s="4" t="s">
        <v>8</v>
      </c>
      <c r="J8" s="4" t="s">
        <v>9</v>
      </c>
      <c r="K8" s="5"/>
      <c r="L8" s="3"/>
      <c r="M8" s="3"/>
      <c r="N8" s="3"/>
    </row>
    <row r="9" spans="1:14" ht="18" customHeight="1">
      <c r="A9" s="42" t="s">
        <v>39</v>
      </c>
      <c r="B9" s="78" t="s">
        <v>41</v>
      </c>
      <c r="C9" s="78"/>
      <c r="D9" s="78"/>
      <c r="E9" s="78"/>
      <c r="F9" s="78"/>
      <c r="G9" s="78"/>
      <c r="H9" s="78"/>
      <c r="I9" s="78"/>
      <c r="J9" s="79"/>
      <c r="K9" s="5"/>
      <c r="L9" s="3"/>
      <c r="M9" s="3"/>
      <c r="N9" s="3"/>
    </row>
    <row r="10" spans="1:14" ht="49.5" customHeight="1">
      <c r="A10" s="66">
        <v>1</v>
      </c>
      <c r="B10" s="11" t="s">
        <v>11</v>
      </c>
      <c r="C10" s="70" t="s">
        <v>20</v>
      </c>
      <c r="D10" s="70" t="s">
        <v>10</v>
      </c>
      <c r="E10" s="17"/>
      <c r="F10" s="28" t="s">
        <v>18</v>
      </c>
      <c r="G10" s="8" t="s">
        <v>18</v>
      </c>
      <c r="H10" s="13">
        <f>+H11+H12+H13+H14+H15+H16+H17+H18+H19</f>
        <v>30100.4</v>
      </c>
      <c r="I10" s="13">
        <f>+I11+I12+I13+I14+I15+I16+I17+I18+I19</f>
        <v>30100.4</v>
      </c>
      <c r="J10" s="13">
        <f>+J11+J12+J13+J14+J15+J16+J17+J18+J19</f>
        <v>60200.8</v>
      </c>
      <c r="K10" s="5"/>
      <c r="L10" s="12"/>
      <c r="M10" s="3"/>
      <c r="N10" s="3"/>
    </row>
    <row r="11" spans="1:14" ht="18.75">
      <c r="A11" s="71"/>
      <c r="B11" s="7" t="s">
        <v>12</v>
      </c>
      <c r="C11" s="67"/>
      <c r="D11" s="67"/>
      <c r="E11" s="4" t="s">
        <v>33</v>
      </c>
      <c r="F11" s="28">
        <v>22</v>
      </c>
      <c r="G11" s="8">
        <v>37.86</v>
      </c>
      <c r="H11" s="8">
        <f>11*G11</f>
        <v>416.46</v>
      </c>
      <c r="I11" s="8">
        <f>11*G11</f>
        <v>416.46</v>
      </c>
      <c r="J11" s="8">
        <f>+H11+I11</f>
        <v>832.92</v>
      </c>
      <c r="K11" s="5"/>
      <c r="L11" s="3"/>
      <c r="M11" s="3"/>
      <c r="N11" s="3"/>
    </row>
    <row r="12" spans="1:14" ht="18.75">
      <c r="A12" s="71"/>
      <c r="B12" s="7" t="s">
        <v>14</v>
      </c>
      <c r="C12" s="67"/>
      <c r="D12" s="67"/>
      <c r="E12" s="4" t="s">
        <v>33</v>
      </c>
      <c r="F12" s="28">
        <v>22</v>
      </c>
      <c r="G12" s="8">
        <v>559.98</v>
      </c>
      <c r="H12" s="8">
        <f aca="true" t="shared" si="0" ref="H12:H19">11*G12</f>
        <v>6159.780000000001</v>
      </c>
      <c r="I12" s="8">
        <f aca="true" t="shared" si="1" ref="I12:I19">11*G12</f>
        <v>6159.780000000001</v>
      </c>
      <c r="J12" s="8">
        <f aca="true" t="shared" si="2" ref="J12:J20">+H12+I12</f>
        <v>12319.560000000001</v>
      </c>
      <c r="K12" s="5"/>
      <c r="L12" s="3"/>
      <c r="M12" s="3"/>
      <c r="N12" s="3"/>
    </row>
    <row r="13" spans="1:14" ht="18.75">
      <c r="A13" s="71"/>
      <c r="B13" s="7" t="s">
        <v>15</v>
      </c>
      <c r="C13" s="67"/>
      <c r="D13" s="67"/>
      <c r="E13" s="4" t="s">
        <v>33</v>
      </c>
      <c r="F13" s="28">
        <v>22</v>
      </c>
      <c r="G13" s="8">
        <v>320.64</v>
      </c>
      <c r="H13" s="8">
        <f t="shared" si="0"/>
        <v>3527.04</v>
      </c>
      <c r="I13" s="8">
        <f t="shared" si="1"/>
        <v>3527.04</v>
      </c>
      <c r="J13" s="8">
        <f t="shared" si="2"/>
        <v>7054.08</v>
      </c>
      <c r="K13" s="5"/>
      <c r="L13" s="3"/>
      <c r="M13" s="3"/>
      <c r="N13" s="3"/>
    </row>
    <row r="14" spans="1:14" ht="18.75">
      <c r="A14" s="71"/>
      <c r="B14" s="7" t="s">
        <v>22</v>
      </c>
      <c r="C14" s="67"/>
      <c r="D14" s="67"/>
      <c r="E14" s="4" t="s">
        <v>33</v>
      </c>
      <c r="F14" s="28">
        <v>22</v>
      </c>
      <c r="G14" s="8">
        <v>59.9</v>
      </c>
      <c r="H14" s="8">
        <f t="shared" si="0"/>
        <v>658.9</v>
      </c>
      <c r="I14" s="8">
        <f t="shared" si="1"/>
        <v>658.9</v>
      </c>
      <c r="J14" s="8">
        <f t="shared" si="2"/>
        <v>1317.8</v>
      </c>
      <c r="K14" s="5"/>
      <c r="L14" s="3"/>
      <c r="M14" s="3"/>
      <c r="N14" s="3"/>
    </row>
    <row r="15" spans="1:14" ht="18.75">
      <c r="A15" s="71"/>
      <c r="B15" s="7" t="s">
        <v>23</v>
      </c>
      <c r="C15" s="67"/>
      <c r="D15" s="67"/>
      <c r="E15" s="4" t="s">
        <v>33</v>
      </c>
      <c r="F15" s="28">
        <v>22</v>
      </c>
      <c r="G15" s="8">
        <v>34.99</v>
      </c>
      <c r="H15" s="8">
        <f t="shared" si="0"/>
        <v>384.89000000000004</v>
      </c>
      <c r="I15" s="8">
        <f t="shared" si="1"/>
        <v>384.89000000000004</v>
      </c>
      <c r="J15" s="8">
        <f t="shared" si="2"/>
        <v>769.7800000000001</v>
      </c>
      <c r="K15" s="5"/>
      <c r="L15" s="3"/>
      <c r="M15" s="3"/>
      <c r="N15" s="3"/>
    </row>
    <row r="16" spans="1:14" ht="18.75">
      <c r="A16" s="71"/>
      <c r="B16" s="7" t="s">
        <v>24</v>
      </c>
      <c r="C16" s="67"/>
      <c r="D16" s="67"/>
      <c r="E16" s="4" t="s">
        <v>33</v>
      </c>
      <c r="F16" s="28">
        <v>22</v>
      </c>
      <c r="G16" s="8">
        <v>190.05</v>
      </c>
      <c r="H16" s="8">
        <f t="shared" si="0"/>
        <v>2090.55</v>
      </c>
      <c r="I16" s="8">
        <f t="shared" si="1"/>
        <v>2090.55</v>
      </c>
      <c r="J16" s="8">
        <f t="shared" si="2"/>
        <v>4181.1</v>
      </c>
      <c r="K16" s="5"/>
      <c r="L16" s="3"/>
      <c r="M16" s="3"/>
      <c r="N16" s="3"/>
    </row>
    <row r="17" spans="1:14" ht="21" customHeight="1">
      <c r="A17" s="71"/>
      <c r="B17" s="7" t="s">
        <v>25</v>
      </c>
      <c r="C17" s="67"/>
      <c r="D17" s="67"/>
      <c r="E17" s="4" t="s">
        <v>33</v>
      </c>
      <c r="F17" s="28">
        <v>22</v>
      </c>
      <c r="G17" s="8">
        <v>34.98</v>
      </c>
      <c r="H17" s="8">
        <f t="shared" si="0"/>
        <v>384.78</v>
      </c>
      <c r="I17" s="8">
        <f t="shared" si="1"/>
        <v>384.78</v>
      </c>
      <c r="J17" s="8">
        <f t="shared" si="2"/>
        <v>769.56</v>
      </c>
      <c r="K17" s="5"/>
      <c r="L17" s="3"/>
      <c r="M17" s="3"/>
      <c r="N17" s="3"/>
    </row>
    <row r="18" spans="1:14" ht="24" customHeight="1">
      <c r="A18" s="71"/>
      <c r="B18" s="7" t="s">
        <v>16</v>
      </c>
      <c r="C18" s="67"/>
      <c r="D18" s="67"/>
      <c r="E18" s="4" t="s">
        <v>33</v>
      </c>
      <c r="F18" s="28">
        <v>22</v>
      </c>
      <c r="G18" s="8">
        <v>1365</v>
      </c>
      <c r="H18" s="8">
        <f t="shared" si="0"/>
        <v>15015</v>
      </c>
      <c r="I18" s="8">
        <f t="shared" si="1"/>
        <v>15015</v>
      </c>
      <c r="J18" s="8">
        <f t="shared" si="2"/>
        <v>30030</v>
      </c>
      <c r="K18" s="5"/>
      <c r="L18" s="3"/>
      <c r="M18" s="3"/>
      <c r="N18" s="3"/>
    </row>
    <row r="19" spans="1:14" ht="18.75">
      <c r="A19" s="71"/>
      <c r="B19" s="27" t="s">
        <v>17</v>
      </c>
      <c r="C19" s="67"/>
      <c r="D19" s="67"/>
      <c r="E19" s="4" t="s">
        <v>33</v>
      </c>
      <c r="F19" s="30">
        <v>22</v>
      </c>
      <c r="G19" s="22">
        <v>133</v>
      </c>
      <c r="H19" s="22">
        <f t="shared" si="0"/>
        <v>1463</v>
      </c>
      <c r="I19" s="22">
        <f t="shared" si="1"/>
        <v>1463</v>
      </c>
      <c r="J19" s="22">
        <f t="shared" si="2"/>
        <v>2926</v>
      </c>
      <c r="K19" s="5"/>
      <c r="L19" s="3"/>
      <c r="M19" s="3"/>
      <c r="N19" s="3"/>
    </row>
    <row r="20" spans="1:14" ht="18.75">
      <c r="A20" s="32"/>
      <c r="B20" s="33" t="s">
        <v>42</v>
      </c>
      <c r="C20" s="68"/>
      <c r="D20" s="68"/>
      <c r="E20" s="4"/>
      <c r="F20" s="6"/>
      <c r="G20" s="8"/>
      <c r="H20" s="37">
        <f>SUM(H10)</f>
        <v>30100.4</v>
      </c>
      <c r="I20" s="38">
        <f>I10</f>
        <v>30100.4</v>
      </c>
      <c r="J20" s="38">
        <f t="shared" si="2"/>
        <v>60200.8</v>
      </c>
      <c r="K20" s="5"/>
      <c r="L20" s="3"/>
      <c r="M20" s="3"/>
      <c r="N20" s="3"/>
    </row>
    <row r="21" spans="1:14" ht="18" customHeight="1">
      <c r="A21" s="53" t="s">
        <v>40</v>
      </c>
      <c r="B21" s="75" t="s">
        <v>48</v>
      </c>
      <c r="C21" s="75"/>
      <c r="D21" s="75"/>
      <c r="E21" s="75"/>
      <c r="F21" s="75"/>
      <c r="G21" s="75"/>
      <c r="H21" s="76"/>
      <c r="I21" s="76"/>
      <c r="J21" s="77"/>
      <c r="K21" s="5"/>
      <c r="L21" s="3"/>
      <c r="M21" s="3"/>
      <c r="N21" s="3"/>
    </row>
    <row r="22" spans="1:14" ht="31.5">
      <c r="A22" s="66">
        <v>1</v>
      </c>
      <c r="B22" s="31" t="s">
        <v>37</v>
      </c>
      <c r="C22" s="70" t="s">
        <v>20</v>
      </c>
      <c r="D22" s="70" t="s">
        <v>10</v>
      </c>
      <c r="E22" s="20"/>
      <c r="F22" s="24" t="s">
        <v>18</v>
      </c>
      <c r="G22" s="23" t="s">
        <v>18</v>
      </c>
      <c r="H22" s="29"/>
      <c r="I22" s="29">
        <f>SUM(I23:I25)</f>
        <v>42000</v>
      </c>
      <c r="J22" s="29">
        <f>SUM(J23:J25)</f>
        <v>42000</v>
      </c>
      <c r="K22" s="5"/>
      <c r="L22" s="3"/>
      <c r="M22" s="3"/>
      <c r="N22" s="3"/>
    </row>
    <row r="23" spans="1:14" ht="18.75">
      <c r="A23" s="67"/>
      <c r="B23" s="7" t="s">
        <v>49</v>
      </c>
      <c r="C23" s="67"/>
      <c r="D23" s="67"/>
      <c r="E23" s="4" t="s">
        <v>33</v>
      </c>
      <c r="F23" s="28">
        <v>280</v>
      </c>
      <c r="G23" s="8">
        <v>120</v>
      </c>
      <c r="H23" s="8"/>
      <c r="I23" s="8">
        <f>F23*G23</f>
        <v>33600</v>
      </c>
      <c r="J23" s="8">
        <f>H23+I23</f>
        <v>33600</v>
      </c>
      <c r="K23" s="5"/>
      <c r="L23" s="3"/>
      <c r="M23" s="3"/>
      <c r="N23" s="3"/>
    </row>
    <row r="24" spans="1:14" ht="18.75">
      <c r="A24" s="67"/>
      <c r="B24" s="7" t="s">
        <v>47</v>
      </c>
      <c r="C24" s="67"/>
      <c r="D24" s="67"/>
      <c r="E24" s="4" t="s">
        <v>33</v>
      </c>
      <c r="F24" s="28">
        <v>140</v>
      </c>
      <c r="G24" s="8">
        <v>40</v>
      </c>
      <c r="H24" s="8"/>
      <c r="I24" s="8">
        <f>F24*G24</f>
        <v>5600</v>
      </c>
      <c r="J24" s="8">
        <f>H24+I24</f>
        <v>5600</v>
      </c>
      <c r="K24" s="5"/>
      <c r="L24" s="3"/>
      <c r="M24" s="3"/>
      <c r="N24" s="3"/>
    </row>
    <row r="25" spans="1:13" ht="18.75">
      <c r="A25" s="68"/>
      <c r="B25" s="7" t="s">
        <v>36</v>
      </c>
      <c r="C25" s="69" t="s">
        <v>65</v>
      </c>
      <c r="D25" s="67"/>
      <c r="E25" s="4" t="s">
        <v>33</v>
      </c>
      <c r="F25" s="28">
        <v>140</v>
      </c>
      <c r="G25" s="39">
        <v>20</v>
      </c>
      <c r="H25" s="8"/>
      <c r="I25" s="8">
        <f>F25*G25</f>
        <v>2800</v>
      </c>
      <c r="J25" s="8">
        <f>H25+I25</f>
        <v>2800</v>
      </c>
      <c r="K25" s="5"/>
      <c r="L25" s="3"/>
      <c r="M25" s="3"/>
    </row>
    <row r="26" spans="1:14" ht="31.5">
      <c r="A26" s="66">
        <v>2</v>
      </c>
      <c r="B26" s="11" t="s">
        <v>38</v>
      </c>
      <c r="C26" s="67"/>
      <c r="D26" s="67"/>
      <c r="E26" s="4"/>
      <c r="F26" s="28" t="s">
        <v>18</v>
      </c>
      <c r="G26" s="8" t="s">
        <v>18</v>
      </c>
      <c r="H26" s="8"/>
      <c r="I26" s="13">
        <f>I27+I28+I29+I30+I31</f>
        <v>5980</v>
      </c>
      <c r="J26" s="13">
        <f>J27+J28+J29+J30+J31</f>
        <v>5980</v>
      </c>
      <c r="K26" s="5"/>
      <c r="L26" s="3"/>
      <c r="M26" s="3"/>
      <c r="N26" s="3"/>
    </row>
    <row r="27" spans="1:14" ht="18.75">
      <c r="A27" s="67"/>
      <c r="B27" s="7" t="s">
        <v>44</v>
      </c>
      <c r="C27" s="67"/>
      <c r="D27" s="67"/>
      <c r="E27" s="4" t="s">
        <v>33</v>
      </c>
      <c r="F27" s="28">
        <v>2000</v>
      </c>
      <c r="G27" s="8">
        <v>0.48</v>
      </c>
      <c r="H27" s="8"/>
      <c r="I27" s="8">
        <f aca="true" t="shared" si="3" ref="I27:I32">F27*G27</f>
        <v>960</v>
      </c>
      <c r="J27" s="8">
        <f aca="true" t="shared" si="4" ref="J27:J32">H27+I27</f>
        <v>960</v>
      </c>
      <c r="K27" s="5"/>
      <c r="L27" s="3"/>
      <c r="M27" s="3"/>
      <c r="N27" s="3"/>
    </row>
    <row r="28" spans="1:14" ht="18.75">
      <c r="A28" s="67"/>
      <c r="B28" s="7" t="s">
        <v>45</v>
      </c>
      <c r="C28" s="67"/>
      <c r="D28" s="67"/>
      <c r="E28" s="4" t="s">
        <v>33</v>
      </c>
      <c r="F28" s="28">
        <v>5000</v>
      </c>
      <c r="G28" s="8">
        <v>0.46</v>
      </c>
      <c r="H28" s="8"/>
      <c r="I28" s="8">
        <f t="shared" si="3"/>
        <v>2300</v>
      </c>
      <c r="J28" s="8">
        <f t="shared" si="4"/>
        <v>2300</v>
      </c>
      <c r="K28" s="5"/>
      <c r="L28" s="3"/>
      <c r="M28" s="3"/>
      <c r="N28" s="3"/>
    </row>
    <row r="29" spans="1:14" ht="18.75">
      <c r="A29" s="67"/>
      <c r="B29" s="7" t="s">
        <v>51</v>
      </c>
      <c r="C29" s="67"/>
      <c r="D29" s="67"/>
      <c r="E29" s="4" t="s">
        <v>33</v>
      </c>
      <c r="F29" s="28">
        <v>2000</v>
      </c>
      <c r="G29" s="8">
        <v>0.21</v>
      </c>
      <c r="H29" s="8"/>
      <c r="I29" s="8">
        <f t="shared" si="3"/>
        <v>420</v>
      </c>
      <c r="J29" s="8">
        <f t="shared" si="4"/>
        <v>420</v>
      </c>
      <c r="K29" s="5"/>
      <c r="L29" s="3"/>
      <c r="M29" s="3"/>
      <c r="N29" s="3"/>
    </row>
    <row r="30" spans="1:14" ht="18.75">
      <c r="A30" s="67"/>
      <c r="B30" s="7" t="s">
        <v>50</v>
      </c>
      <c r="C30" s="67"/>
      <c r="D30" s="67"/>
      <c r="E30" s="4" t="s">
        <v>33</v>
      </c>
      <c r="F30" s="43">
        <v>5000</v>
      </c>
      <c r="G30" s="8">
        <v>0.18</v>
      </c>
      <c r="H30" s="8"/>
      <c r="I30" s="8">
        <f t="shared" si="3"/>
        <v>900</v>
      </c>
      <c r="J30" s="8">
        <f t="shared" si="4"/>
        <v>900</v>
      </c>
      <c r="K30" s="5"/>
      <c r="L30" s="3"/>
      <c r="M30" s="3"/>
      <c r="N30" s="3"/>
    </row>
    <row r="31" spans="1:14" ht="18.75">
      <c r="A31" s="68"/>
      <c r="B31" s="7" t="s">
        <v>46</v>
      </c>
      <c r="C31" s="67"/>
      <c r="D31" s="67"/>
      <c r="E31" s="4" t="s">
        <v>33</v>
      </c>
      <c r="F31" s="28">
        <v>7000</v>
      </c>
      <c r="G31" s="8">
        <v>0.2</v>
      </c>
      <c r="H31" s="8"/>
      <c r="I31" s="8">
        <f t="shared" si="3"/>
        <v>1400</v>
      </c>
      <c r="J31" s="8">
        <f t="shared" si="4"/>
        <v>1400</v>
      </c>
      <c r="K31" s="5"/>
      <c r="L31" s="3"/>
      <c r="M31" s="3"/>
      <c r="N31" s="3"/>
    </row>
    <row r="32" spans="1:14" ht="18.75">
      <c r="A32" s="56">
        <v>3</v>
      </c>
      <c r="B32" s="11" t="s">
        <v>70</v>
      </c>
      <c r="C32" s="68"/>
      <c r="D32" s="68"/>
      <c r="E32" s="4" t="s">
        <v>33</v>
      </c>
      <c r="F32" s="28">
        <v>5</v>
      </c>
      <c r="G32" s="8">
        <v>786</v>
      </c>
      <c r="H32" s="8"/>
      <c r="I32" s="13">
        <f t="shared" si="3"/>
        <v>3930</v>
      </c>
      <c r="J32" s="13">
        <f t="shared" si="4"/>
        <v>3930</v>
      </c>
      <c r="K32" s="5"/>
      <c r="L32" s="3"/>
      <c r="M32" s="3"/>
      <c r="N32" s="3"/>
    </row>
    <row r="33" spans="1:14" ht="78.75" customHeight="1">
      <c r="A33" s="18">
        <v>4</v>
      </c>
      <c r="B33" s="11" t="s">
        <v>53</v>
      </c>
      <c r="C33" s="70" t="s">
        <v>66</v>
      </c>
      <c r="D33" s="70" t="s">
        <v>10</v>
      </c>
      <c r="E33" s="17"/>
      <c r="F33" s="6" t="s">
        <v>18</v>
      </c>
      <c r="G33" s="8" t="s">
        <v>18</v>
      </c>
      <c r="H33" s="8"/>
      <c r="I33" s="13">
        <f>+I34+I35</f>
        <v>11375.4</v>
      </c>
      <c r="J33" s="13">
        <f>+I33+H33</f>
        <v>11375.4</v>
      </c>
      <c r="K33" s="5"/>
      <c r="L33" s="3"/>
      <c r="M33" s="3"/>
      <c r="N33" s="3"/>
    </row>
    <row r="34" spans="1:14" ht="18.75">
      <c r="A34" s="32"/>
      <c r="B34" s="7" t="s">
        <v>35</v>
      </c>
      <c r="C34" s="67"/>
      <c r="D34" s="67"/>
      <c r="E34" s="52" t="s">
        <v>34</v>
      </c>
      <c r="F34" s="24">
        <v>60</v>
      </c>
      <c r="G34" s="23">
        <v>28.49</v>
      </c>
      <c r="H34" s="23"/>
      <c r="I34" s="23">
        <f>+F34*G34</f>
        <v>1709.3999999999999</v>
      </c>
      <c r="J34" s="23">
        <f>+I34+H34</f>
        <v>1709.3999999999999</v>
      </c>
      <c r="K34" s="5"/>
      <c r="L34" s="3"/>
      <c r="M34" s="3"/>
      <c r="N34" s="3"/>
    </row>
    <row r="35" spans="1:14" ht="18.75">
      <c r="A35" s="19"/>
      <c r="B35" s="7" t="s">
        <v>31</v>
      </c>
      <c r="C35" s="67"/>
      <c r="D35" s="67"/>
      <c r="E35" s="52" t="s">
        <v>34</v>
      </c>
      <c r="F35" s="21">
        <v>360</v>
      </c>
      <c r="G35" s="22">
        <v>26.85</v>
      </c>
      <c r="H35" s="22"/>
      <c r="I35" s="25">
        <f>+F35*G35</f>
        <v>9666</v>
      </c>
      <c r="J35" s="25">
        <f>+I35+H35</f>
        <v>9666</v>
      </c>
      <c r="K35" s="5"/>
      <c r="L35" s="3"/>
      <c r="M35" s="3"/>
      <c r="N35" s="3"/>
    </row>
    <row r="36" spans="1:14" ht="31.5">
      <c r="A36" s="18">
        <v>5</v>
      </c>
      <c r="B36" s="11" t="s">
        <v>71</v>
      </c>
      <c r="C36" s="67"/>
      <c r="D36" s="67"/>
      <c r="E36" s="4"/>
      <c r="F36" s="6" t="s">
        <v>18</v>
      </c>
      <c r="G36" s="8" t="s">
        <v>18</v>
      </c>
      <c r="H36" s="8"/>
      <c r="I36" s="13">
        <f>+I39+I40+I43+I44+I45+I46+I47+I48+I49+I50+I51+I37+I38+I41+I42</f>
        <v>67107.6759</v>
      </c>
      <c r="J36" s="13">
        <f>+I36+H36</f>
        <v>67107.6759</v>
      </c>
      <c r="K36" s="5"/>
      <c r="L36" s="3"/>
      <c r="M36" s="3"/>
      <c r="N36" s="3"/>
    </row>
    <row r="37" spans="1:14" ht="18.75">
      <c r="A37" s="32"/>
      <c r="B37" s="7" t="s">
        <v>72</v>
      </c>
      <c r="C37" s="67"/>
      <c r="D37" s="67"/>
      <c r="E37" s="4" t="s">
        <v>73</v>
      </c>
      <c r="F37" s="57">
        <v>4</v>
      </c>
      <c r="G37" s="23">
        <v>1200</v>
      </c>
      <c r="H37" s="23"/>
      <c r="I37" s="23">
        <f>+F37*G37</f>
        <v>4800</v>
      </c>
      <c r="J37" s="23">
        <f>+H37+I37</f>
        <v>4800</v>
      </c>
      <c r="K37" s="5"/>
      <c r="L37" s="3"/>
      <c r="M37" s="3"/>
      <c r="N37" s="3"/>
    </row>
    <row r="38" spans="1:14" ht="18.75">
      <c r="A38" s="32"/>
      <c r="B38" s="7" t="s">
        <v>74</v>
      </c>
      <c r="C38" s="67"/>
      <c r="D38" s="67"/>
      <c r="E38" s="4" t="s">
        <v>73</v>
      </c>
      <c r="F38" s="57">
        <v>15</v>
      </c>
      <c r="G38" s="23">
        <v>3300</v>
      </c>
      <c r="H38" s="23"/>
      <c r="I38" s="23">
        <f>+F38*G38</f>
        <v>49500</v>
      </c>
      <c r="J38" s="23">
        <f>+H38+I38</f>
        <v>49500</v>
      </c>
      <c r="K38" s="5"/>
      <c r="L38" s="3"/>
      <c r="M38" s="3"/>
      <c r="N38" s="3"/>
    </row>
    <row r="39" spans="1:14" ht="18.75">
      <c r="A39" s="32"/>
      <c r="B39" s="7" t="s">
        <v>54</v>
      </c>
      <c r="C39" s="67"/>
      <c r="D39" s="67"/>
      <c r="E39" s="4" t="s">
        <v>33</v>
      </c>
      <c r="F39" s="44">
        <v>120</v>
      </c>
      <c r="G39" s="45">
        <v>31.7083</v>
      </c>
      <c r="H39" s="45"/>
      <c r="I39" s="45">
        <f>F39*G39</f>
        <v>3804.996</v>
      </c>
      <c r="J39" s="45">
        <f>H39+I39</f>
        <v>3804.996</v>
      </c>
      <c r="K39" s="5"/>
      <c r="L39" s="3"/>
      <c r="M39" s="3"/>
      <c r="N39" s="3"/>
    </row>
    <row r="40" spans="1:14" ht="18.75">
      <c r="A40" s="32"/>
      <c r="B40" s="7" t="s">
        <v>55</v>
      </c>
      <c r="C40" s="67"/>
      <c r="D40" s="67"/>
      <c r="E40" s="4" t="s">
        <v>33</v>
      </c>
      <c r="F40" s="44">
        <v>21</v>
      </c>
      <c r="G40" s="45">
        <v>47.5419</v>
      </c>
      <c r="H40" s="45"/>
      <c r="I40" s="45">
        <f>+F40*G40</f>
        <v>998.3798999999999</v>
      </c>
      <c r="J40" s="45">
        <f>+I40+H40</f>
        <v>998.3798999999999</v>
      </c>
      <c r="K40" s="5"/>
      <c r="L40" s="3"/>
      <c r="M40" s="3"/>
      <c r="N40" s="3"/>
    </row>
    <row r="41" spans="1:14" ht="18.75">
      <c r="A41" s="32"/>
      <c r="B41" s="7" t="s">
        <v>76</v>
      </c>
      <c r="C41" s="67"/>
      <c r="D41" s="67"/>
      <c r="E41" s="4" t="s">
        <v>32</v>
      </c>
      <c r="F41" s="44">
        <v>5</v>
      </c>
      <c r="G41" s="45">
        <v>30</v>
      </c>
      <c r="H41" s="45"/>
      <c r="I41" s="45">
        <f>+F41*G41</f>
        <v>150</v>
      </c>
      <c r="J41" s="45">
        <f>+I41+H41</f>
        <v>150</v>
      </c>
      <c r="K41" s="5"/>
      <c r="L41" s="3"/>
      <c r="M41" s="3"/>
      <c r="N41" s="3"/>
    </row>
    <row r="42" spans="1:14" ht="18.75">
      <c r="A42" s="32"/>
      <c r="B42" s="7" t="s">
        <v>75</v>
      </c>
      <c r="C42" s="67"/>
      <c r="D42" s="67"/>
      <c r="E42" s="4" t="s">
        <v>32</v>
      </c>
      <c r="F42" s="44">
        <v>5</v>
      </c>
      <c r="G42" s="45">
        <v>30</v>
      </c>
      <c r="H42" s="45"/>
      <c r="I42" s="45">
        <f>+F42*G42</f>
        <v>150</v>
      </c>
      <c r="J42" s="45">
        <f>+I42+H42</f>
        <v>150</v>
      </c>
      <c r="K42" s="5"/>
      <c r="L42" s="3"/>
      <c r="M42" s="3"/>
      <c r="N42" s="3"/>
    </row>
    <row r="43" spans="1:14" ht="18.75">
      <c r="A43" s="19"/>
      <c r="B43" s="7" t="s">
        <v>56</v>
      </c>
      <c r="C43" s="67"/>
      <c r="D43" s="67"/>
      <c r="E43" s="4" t="s">
        <v>32</v>
      </c>
      <c r="F43" s="46">
        <v>3</v>
      </c>
      <c r="G43" s="39">
        <v>26.25</v>
      </c>
      <c r="H43" s="39"/>
      <c r="I43" s="39">
        <f>+G43*F43</f>
        <v>78.75</v>
      </c>
      <c r="J43" s="39">
        <f>+I43+H43</f>
        <v>78.75</v>
      </c>
      <c r="K43" s="5"/>
      <c r="L43" s="3"/>
      <c r="M43" s="3"/>
      <c r="N43" s="3"/>
    </row>
    <row r="44" spans="1:14" ht="19.5" customHeight="1">
      <c r="A44" s="19"/>
      <c r="B44" s="7" t="s">
        <v>57</v>
      </c>
      <c r="C44" s="67"/>
      <c r="D44" s="67"/>
      <c r="E44" s="4" t="s">
        <v>58</v>
      </c>
      <c r="F44" s="46">
        <v>1</v>
      </c>
      <c r="G44" s="39">
        <v>116.58</v>
      </c>
      <c r="H44" s="39"/>
      <c r="I44" s="39">
        <f>+G44*F44</f>
        <v>116.58</v>
      </c>
      <c r="J44" s="39">
        <f>+I44+H44</f>
        <v>116.58</v>
      </c>
      <c r="K44" s="5"/>
      <c r="L44" s="3"/>
      <c r="M44" s="3"/>
      <c r="N44" s="3"/>
    </row>
    <row r="45" spans="1:14" ht="18.75">
      <c r="A45" s="19"/>
      <c r="B45" s="27" t="s">
        <v>57</v>
      </c>
      <c r="C45" s="67"/>
      <c r="D45" s="67"/>
      <c r="E45" s="4" t="s">
        <v>33</v>
      </c>
      <c r="F45" s="47">
        <v>50</v>
      </c>
      <c r="G45" s="48">
        <v>0.5834</v>
      </c>
      <c r="H45" s="39"/>
      <c r="I45" s="39">
        <f>+G45*F45</f>
        <v>29.17</v>
      </c>
      <c r="J45" s="39">
        <f aca="true" t="shared" si="5" ref="J45:J50">+I45+H45</f>
        <v>29.17</v>
      </c>
      <c r="K45" s="5"/>
      <c r="L45" s="3"/>
      <c r="M45" s="3"/>
      <c r="N45" s="3"/>
    </row>
    <row r="46" spans="1:14" ht="18.75">
      <c r="A46" s="19"/>
      <c r="B46" s="27" t="s">
        <v>59</v>
      </c>
      <c r="C46" s="67"/>
      <c r="D46" s="67"/>
      <c r="E46" s="4"/>
      <c r="F46" s="47"/>
      <c r="G46" s="48">
        <v>2520.34</v>
      </c>
      <c r="H46" s="39"/>
      <c r="I46" s="39">
        <v>2520.34</v>
      </c>
      <c r="J46" s="39">
        <f t="shared" si="5"/>
        <v>2520.34</v>
      </c>
      <c r="K46" s="5"/>
      <c r="L46" s="3"/>
      <c r="M46" s="3"/>
      <c r="N46" s="3"/>
    </row>
    <row r="47" spans="1:14" ht="31.5">
      <c r="A47" s="19"/>
      <c r="B47" s="27" t="s">
        <v>60</v>
      </c>
      <c r="C47" s="67"/>
      <c r="D47" s="67"/>
      <c r="E47" s="4"/>
      <c r="F47" s="47"/>
      <c r="G47" s="48">
        <v>554.47</v>
      </c>
      <c r="H47" s="39"/>
      <c r="I47" s="39">
        <v>554.47</v>
      </c>
      <c r="J47" s="39">
        <f t="shared" si="5"/>
        <v>554.47</v>
      </c>
      <c r="K47" s="5"/>
      <c r="L47" s="3"/>
      <c r="M47" s="3"/>
      <c r="N47" s="3"/>
    </row>
    <row r="48" spans="1:14" ht="18.75">
      <c r="A48" s="19"/>
      <c r="B48" s="27" t="s">
        <v>61</v>
      </c>
      <c r="C48" s="67"/>
      <c r="D48" s="67"/>
      <c r="E48" s="4"/>
      <c r="F48" s="47"/>
      <c r="G48" s="48">
        <v>444.29</v>
      </c>
      <c r="H48" s="39"/>
      <c r="I48" s="39">
        <v>444.29</v>
      </c>
      <c r="J48" s="39">
        <f t="shared" si="5"/>
        <v>444.29</v>
      </c>
      <c r="K48" s="5"/>
      <c r="L48" s="3"/>
      <c r="M48" s="3"/>
      <c r="N48" s="3"/>
    </row>
    <row r="49" spans="1:14" ht="18.75">
      <c r="A49" s="19"/>
      <c r="B49" s="27" t="s">
        <v>62</v>
      </c>
      <c r="C49" s="67"/>
      <c r="D49" s="67"/>
      <c r="E49" s="4"/>
      <c r="F49" s="47"/>
      <c r="G49" s="48">
        <v>759.33</v>
      </c>
      <c r="H49" s="39"/>
      <c r="I49" s="39">
        <v>759.33</v>
      </c>
      <c r="J49" s="39">
        <f t="shared" si="5"/>
        <v>759.33</v>
      </c>
      <c r="K49" s="5"/>
      <c r="L49" s="3"/>
      <c r="M49" s="3"/>
      <c r="N49" s="3"/>
    </row>
    <row r="50" spans="1:14" ht="18.75">
      <c r="A50" s="19"/>
      <c r="B50" s="27" t="s">
        <v>63</v>
      </c>
      <c r="C50" s="67"/>
      <c r="D50" s="67"/>
      <c r="E50" s="4"/>
      <c r="F50" s="47"/>
      <c r="G50" s="48">
        <v>1116.76</v>
      </c>
      <c r="H50" s="39"/>
      <c r="I50" s="39">
        <v>1116.76</v>
      </c>
      <c r="J50" s="39">
        <f t="shared" si="5"/>
        <v>1116.76</v>
      </c>
      <c r="K50" s="5"/>
      <c r="L50" s="3"/>
      <c r="M50" s="3"/>
      <c r="N50" s="3"/>
    </row>
    <row r="51" spans="1:14" ht="18.75">
      <c r="A51" s="19"/>
      <c r="B51" s="27" t="s">
        <v>64</v>
      </c>
      <c r="C51" s="67"/>
      <c r="D51" s="67"/>
      <c r="E51" s="4"/>
      <c r="F51" s="47"/>
      <c r="G51" s="48">
        <v>2084.61</v>
      </c>
      <c r="H51" s="39"/>
      <c r="I51" s="39">
        <v>2084.61</v>
      </c>
      <c r="J51" s="39">
        <f>+I51+H51</f>
        <v>2084.61</v>
      </c>
      <c r="K51" s="5"/>
      <c r="L51" s="3"/>
      <c r="M51" s="3"/>
      <c r="N51" s="3"/>
    </row>
    <row r="52" spans="1:14" ht="18.75">
      <c r="A52" s="32"/>
      <c r="B52" s="33" t="s">
        <v>43</v>
      </c>
      <c r="C52" s="68"/>
      <c r="D52" s="68"/>
      <c r="E52" s="49"/>
      <c r="F52" s="50"/>
      <c r="G52" s="51"/>
      <c r="H52" s="40"/>
      <c r="I52" s="41">
        <f>I22+I26+I33+I36+I32</f>
        <v>130393.0759</v>
      </c>
      <c r="J52" s="41">
        <f>J22++J26+J33+J36+J32</f>
        <v>130393.0759</v>
      </c>
      <c r="K52" s="5"/>
      <c r="L52" s="3"/>
      <c r="M52" s="3"/>
      <c r="N52" s="3"/>
    </row>
    <row r="53" spans="1:11" ht="18.75">
      <c r="A53" s="14"/>
      <c r="B53" s="34" t="s">
        <v>19</v>
      </c>
      <c r="C53" s="35"/>
      <c r="D53" s="35"/>
      <c r="E53" s="35"/>
      <c r="F53" s="36" t="s">
        <v>18</v>
      </c>
      <c r="G53" s="36" t="s">
        <v>18</v>
      </c>
      <c r="H53" s="15">
        <f>H20+H52</f>
        <v>30100.4</v>
      </c>
      <c r="I53" s="15">
        <f>I20+I52</f>
        <v>160493.4759</v>
      </c>
      <c r="J53" s="15">
        <f>J20+J52</f>
        <v>190593.87589999998</v>
      </c>
      <c r="K53" s="9"/>
    </row>
    <row r="54" spans="1:11" ht="15">
      <c r="A54" s="9"/>
      <c r="B54" s="9"/>
      <c r="C54" s="9"/>
      <c r="D54" s="9"/>
      <c r="E54" s="9"/>
      <c r="F54" s="10"/>
      <c r="G54" s="10"/>
      <c r="H54" s="9"/>
      <c r="I54" s="9"/>
      <c r="J54" s="9"/>
      <c r="K54" s="9"/>
    </row>
    <row r="55" spans="1:11" ht="18.75">
      <c r="A55" s="9"/>
      <c r="B55" s="1" t="s">
        <v>29</v>
      </c>
      <c r="C55" s="1"/>
      <c r="D55" s="1"/>
      <c r="E55" s="1"/>
      <c r="F55" s="16"/>
      <c r="G55" s="16"/>
      <c r="H55" s="1"/>
      <c r="I55" s="1" t="s">
        <v>30</v>
      </c>
      <c r="J55" s="9"/>
      <c r="K55" s="9"/>
    </row>
    <row r="56" spans="1:11" ht="15">
      <c r="A56" s="9"/>
      <c r="B56" s="9"/>
      <c r="C56" s="9"/>
      <c r="D56" s="9"/>
      <c r="E56" s="9"/>
      <c r="F56" s="10"/>
      <c r="G56" s="10"/>
      <c r="H56" s="9"/>
      <c r="I56" s="9"/>
      <c r="J56" s="9"/>
      <c r="K56" s="9"/>
    </row>
    <row r="57" spans="1:11" ht="15">
      <c r="A57" s="9"/>
      <c r="B57" s="9"/>
      <c r="C57" s="9"/>
      <c r="D57" s="9"/>
      <c r="E57" s="9"/>
      <c r="F57" s="10"/>
      <c r="G57" s="10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10"/>
      <c r="G58" s="10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10"/>
      <c r="G59" s="10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10"/>
      <c r="G60" s="10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10"/>
      <c r="G61" s="10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10"/>
      <c r="G62" s="10"/>
      <c r="H62" s="9"/>
      <c r="I62" s="9"/>
      <c r="J62" s="9"/>
      <c r="K62" s="9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</sheetData>
  <sheetProtection/>
  <mergeCells count="20">
    <mergeCell ref="E7:E8"/>
    <mergeCell ref="F7:F8"/>
    <mergeCell ref="G7:G8"/>
    <mergeCell ref="H7:J7"/>
    <mergeCell ref="B9:J9"/>
    <mergeCell ref="A10:A19"/>
    <mergeCell ref="C10:C20"/>
    <mergeCell ref="D10:D20"/>
    <mergeCell ref="A7:A8"/>
    <mergeCell ref="B7:B8"/>
    <mergeCell ref="C7:C8"/>
    <mergeCell ref="D7:D8"/>
    <mergeCell ref="C33:C52"/>
    <mergeCell ref="D33:D52"/>
    <mergeCell ref="B21:J21"/>
    <mergeCell ref="A22:A25"/>
    <mergeCell ref="C22:C24"/>
    <mergeCell ref="D22:D32"/>
    <mergeCell ref="C25:C32"/>
    <mergeCell ref="A26:A31"/>
  </mergeCells>
  <printOptions/>
  <pageMargins left="0.35" right="0.22" top="0.23" bottom="0.43" header="0.17" footer="0.2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0"/>
  <sheetViews>
    <sheetView tabSelected="1" zoomScale="75" zoomScaleNormal="75" workbookViewId="0" topLeftCell="A1">
      <selection activeCell="F8" sqref="F8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bestFit="1" customWidth="1"/>
    <col min="13" max="13" width="9.28125" style="0" bestFit="1" customWidth="1"/>
  </cols>
  <sheetData>
    <row r="1" spans="6:10" ht="18.75">
      <c r="F1" s="1" t="s">
        <v>87</v>
      </c>
      <c r="G1" s="1"/>
      <c r="H1" s="1"/>
      <c r="I1" s="1"/>
      <c r="J1" s="1"/>
    </row>
    <row r="2" spans="6:10" ht="18.75">
      <c r="F2" s="1" t="s">
        <v>88</v>
      </c>
      <c r="G2" s="1"/>
      <c r="H2" s="1"/>
      <c r="I2" s="1"/>
      <c r="J2" s="1"/>
    </row>
    <row r="3" ht="18.75">
      <c r="F3" s="1" t="s">
        <v>79</v>
      </c>
    </row>
    <row r="4" ht="18.75">
      <c r="F4" s="1" t="s">
        <v>89</v>
      </c>
    </row>
    <row r="6" spans="1:14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75">
      <c r="A10" s="1"/>
      <c r="B10" s="2" t="s">
        <v>21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/>
    </row>
    <row r="11" spans="1:14" ht="18.75">
      <c r="A11" s="1"/>
      <c r="B11" s="2" t="s">
        <v>27</v>
      </c>
      <c r="C11" s="2"/>
      <c r="F11" s="2"/>
      <c r="G11" s="2"/>
      <c r="I11" s="2"/>
      <c r="J11" s="2"/>
      <c r="K11" s="2"/>
      <c r="L11" s="2"/>
      <c r="M11" s="2"/>
      <c r="N11" s="1"/>
    </row>
    <row r="12" spans="1:14" ht="17.25" customHeight="1">
      <c r="A12" s="85" t="s">
        <v>2</v>
      </c>
      <c r="B12" s="89" t="s">
        <v>3</v>
      </c>
      <c r="C12" s="89" t="s">
        <v>4</v>
      </c>
      <c r="D12" s="85" t="s">
        <v>5</v>
      </c>
      <c r="E12" s="85" t="s">
        <v>67</v>
      </c>
      <c r="F12" s="85" t="s">
        <v>6</v>
      </c>
      <c r="G12" s="85" t="s">
        <v>13</v>
      </c>
      <c r="H12" s="87" t="s">
        <v>28</v>
      </c>
      <c r="I12" s="87"/>
      <c r="J12" s="87"/>
      <c r="K12" s="5"/>
      <c r="L12" s="3"/>
      <c r="M12" s="3"/>
      <c r="N12" s="3"/>
    </row>
    <row r="13" spans="1:14" ht="17.25" customHeight="1">
      <c r="A13" s="88"/>
      <c r="B13" s="90"/>
      <c r="C13" s="90"/>
      <c r="D13" s="86"/>
      <c r="E13" s="86"/>
      <c r="F13" s="86"/>
      <c r="G13" s="86"/>
      <c r="H13" s="58" t="s">
        <v>7</v>
      </c>
      <c r="I13" s="58" t="s">
        <v>8</v>
      </c>
      <c r="J13" s="58" t="s">
        <v>9</v>
      </c>
      <c r="K13" s="5"/>
      <c r="L13" s="3"/>
      <c r="M13" s="3"/>
      <c r="N13" s="3"/>
    </row>
    <row r="14" spans="1:14" ht="18" customHeight="1">
      <c r="A14" s="54" t="s">
        <v>39</v>
      </c>
      <c r="B14" s="78" t="s">
        <v>41</v>
      </c>
      <c r="C14" s="78"/>
      <c r="D14" s="78"/>
      <c r="E14" s="78"/>
      <c r="F14" s="78"/>
      <c r="G14" s="78"/>
      <c r="H14" s="78"/>
      <c r="I14" s="78"/>
      <c r="J14" s="79"/>
      <c r="K14" s="5"/>
      <c r="L14" s="3"/>
      <c r="M14" s="3"/>
      <c r="N14" s="3"/>
    </row>
    <row r="15" spans="1:14" ht="49.5" customHeight="1">
      <c r="A15" s="66">
        <v>1</v>
      </c>
      <c r="B15" s="11" t="s">
        <v>11</v>
      </c>
      <c r="C15" s="70" t="s">
        <v>86</v>
      </c>
      <c r="D15" s="70" t="s">
        <v>10</v>
      </c>
      <c r="E15" s="17"/>
      <c r="F15" s="28" t="s">
        <v>18</v>
      </c>
      <c r="G15" s="8" t="s">
        <v>18</v>
      </c>
      <c r="H15" s="13">
        <f>+H16+H17+H18+H19+H20+H21+H22+H23+H24</f>
        <v>30100.4</v>
      </c>
      <c r="I15" s="13">
        <f>+I16+I17+I18+I19+I20+I21+I22+I23+I24</f>
        <v>30100.4</v>
      </c>
      <c r="J15" s="13">
        <f>+J16+J17+J18+J19+J20+J21+J22+J23+J24</f>
        <v>60200.8</v>
      </c>
      <c r="K15" s="5"/>
      <c r="L15" s="12"/>
      <c r="M15" s="3"/>
      <c r="N15" s="3"/>
    </row>
    <row r="16" spans="1:14" ht="18.75">
      <c r="A16" s="71"/>
      <c r="B16" s="7" t="s">
        <v>12</v>
      </c>
      <c r="C16" s="67"/>
      <c r="D16" s="67"/>
      <c r="E16" s="4" t="s">
        <v>33</v>
      </c>
      <c r="F16" s="28">
        <v>22</v>
      </c>
      <c r="G16" s="8">
        <v>37.86</v>
      </c>
      <c r="H16" s="8">
        <f>11*G16</f>
        <v>416.46</v>
      </c>
      <c r="I16" s="8">
        <f>11*G16</f>
        <v>416.46</v>
      </c>
      <c r="J16" s="8">
        <f>+H16+I16</f>
        <v>832.92</v>
      </c>
      <c r="K16" s="5"/>
      <c r="L16" s="3"/>
      <c r="M16" s="3"/>
      <c r="N16" s="3"/>
    </row>
    <row r="17" spans="1:14" ht="18.75">
      <c r="A17" s="71"/>
      <c r="B17" s="7" t="s">
        <v>14</v>
      </c>
      <c r="C17" s="67"/>
      <c r="D17" s="67"/>
      <c r="E17" s="4" t="s">
        <v>33</v>
      </c>
      <c r="F17" s="28">
        <v>22</v>
      </c>
      <c r="G17" s="8">
        <v>559.98</v>
      </c>
      <c r="H17" s="8">
        <f aca="true" t="shared" si="0" ref="H17:H24">11*G17</f>
        <v>6159.780000000001</v>
      </c>
      <c r="I17" s="8">
        <f aca="true" t="shared" si="1" ref="I17:I24">11*G17</f>
        <v>6159.780000000001</v>
      </c>
      <c r="J17" s="8">
        <f aca="true" t="shared" si="2" ref="J17:J25">+H17+I17</f>
        <v>12319.560000000001</v>
      </c>
      <c r="K17" s="5"/>
      <c r="L17" s="3"/>
      <c r="M17" s="3"/>
      <c r="N17" s="3"/>
    </row>
    <row r="18" spans="1:14" ht="18.75">
      <c r="A18" s="71"/>
      <c r="B18" s="7" t="s">
        <v>15</v>
      </c>
      <c r="C18" s="67"/>
      <c r="D18" s="67"/>
      <c r="E18" s="4" t="s">
        <v>33</v>
      </c>
      <c r="F18" s="28">
        <v>22</v>
      </c>
      <c r="G18" s="8">
        <v>320.64</v>
      </c>
      <c r="H18" s="8">
        <f t="shared" si="0"/>
        <v>3527.04</v>
      </c>
      <c r="I18" s="8">
        <f t="shared" si="1"/>
        <v>3527.04</v>
      </c>
      <c r="J18" s="8">
        <f t="shared" si="2"/>
        <v>7054.08</v>
      </c>
      <c r="K18" s="5"/>
      <c r="L18" s="3"/>
      <c r="M18" s="3"/>
      <c r="N18" s="3"/>
    </row>
    <row r="19" spans="1:14" ht="18.75">
      <c r="A19" s="71"/>
      <c r="B19" s="7" t="s">
        <v>22</v>
      </c>
      <c r="C19" s="67"/>
      <c r="D19" s="67"/>
      <c r="E19" s="4" t="s">
        <v>33</v>
      </c>
      <c r="F19" s="28">
        <v>22</v>
      </c>
      <c r="G19" s="8">
        <v>59.9</v>
      </c>
      <c r="H19" s="8">
        <f t="shared" si="0"/>
        <v>658.9</v>
      </c>
      <c r="I19" s="8">
        <f t="shared" si="1"/>
        <v>658.9</v>
      </c>
      <c r="J19" s="8">
        <f t="shared" si="2"/>
        <v>1317.8</v>
      </c>
      <c r="K19" s="5"/>
      <c r="L19" s="3"/>
      <c r="M19" s="3"/>
      <c r="N19" s="3"/>
    </row>
    <row r="20" spans="1:14" ht="18.75">
      <c r="A20" s="71"/>
      <c r="B20" s="7" t="s">
        <v>23</v>
      </c>
      <c r="C20" s="67"/>
      <c r="D20" s="67"/>
      <c r="E20" s="4" t="s">
        <v>33</v>
      </c>
      <c r="F20" s="28">
        <v>22</v>
      </c>
      <c r="G20" s="8">
        <v>34.99</v>
      </c>
      <c r="H20" s="8">
        <f t="shared" si="0"/>
        <v>384.89000000000004</v>
      </c>
      <c r="I20" s="8">
        <f t="shared" si="1"/>
        <v>384.89000000000004</v>
      </c>
      <c r="J20" s="8">
        <f t="shared" si="2"/>
        <v>769.7800000000001</v>
      </c>
      <c r="K20" s="5"/>
      <c r="L20" s="3"/>
      <c r="M20" s="3"/>
      <c r="N20" s="3"/>
    </row>
    <row r="21" spans="1:14" ht="18.75">
      <c r="A21" s="71"/>
      <c r="B21" s="7" t="s">
        <v>24</v>
      </c>
      <c r="C21" s="67"/>
      <c r="D21" s="67"/>
      <c r="E21" s="4" t="s">
        <v>33</v>
      </c>
      <c r="F21" s="28">
        <v>22</v>
      </c>
      <c r="G21" s="8">
        <v>190.05</v>
      </c>
      <c r="H21" s="8">
        <f t="shared" si="0"/>
        <v>2090.55</v>
      </c>
      <c r="I21" s="8">
        <f t="shared" si="1"/>
        <v>2090.55</v>
      </c>
      <c r="J21" s="8">
        <f t="shared" si="2"/>
        <v>4181.1</v>
      </c>
      <c r="K21" s="5"/>
      <c r="L21" s="3"/>
      <c r="M21" s="3"/>
      <c r="N21" s="3"/>
    </row>
    <row r="22" spans="1:14" ht="21" customHeight="1">
      <c r="A22" s="71"/>
      <c r="B22" s="7" t="s">
        <v>25</v>
      </c>
      <c r="C22" s="67"/>
      <c r="D22" s="67"/>
      <c r="E22" s="4" t="s">
        <v>33</v>
      </c>
      <c r="F22" s="28">
        <v>22</v>
      </c>
      <c r="G22" s="8">
        <v>34.98</v>
      </c>
      <c r="H22" s="8">
        <f t="shared" si="0"/>
        <v>384.78</v>
      </c>
      <c r="I22" s="8">
        <f t="shared" si="1"/>
        <v>384.78</v>
      </c>
      <c r="J22" s="8">
        <f t="shared" si="2"/>
        <v>769.56</v>
      </c>
      <c r="K22" s="5"/>
      <c r="L22" s="3"/>
      <c r="M22" s="3"/>
      <c r="N22" s="3"/>
    </row>
    <row r="23" spans="1:14" ht="24" customHeight="1">
      <c r="A23" s="71"/>
      <c r="B23" s="7" t="s">
        <v>16</v>
      </c>
      <c r="C23" s="67"/>
      <c r="D23" s="67"/>
      <c r="E23" s="4" t="s">
        <v>33</v>
      </c>
      <c r="F23" s="28">
        <v>22</v>
      </c>
      <c r="G23" s="8">
        <v>1365</v>
      </c>
      <c r="H23" s="8">
        <f t="shared" si="0"/>
        <v>15015</v>
      </c>
      <c r="I23" s="8">
        <f t="shared" si="1"/>
        <v>15015</v>
      </c>
      <c r="J23" s="8">
        <f t="shared" si="2"/>
        <v>30030</v>
      </c>
      <c r="K23" s="5"/>
      <c r="L23" s="3"/>
      <c r="M23" s="3"/>
      <c r="N23" s="3"/>
    </row>
    <row r="24" spans="1:14" ht="18.75">
      <c r="A24" s="71"/>
      <c r="B24" s="27" t="s">
        <v>17</v>
      </c>
      <c r="C24" s="67"/>
      <c r="D24" s="67"/>
      <c r="E24" s="4" t="s">
        <v>33</v>
      </c>
      <c r="F24" s="30">
        <v>22</v>
      </c>
      <c r="G24" s="22">
        <v>133</v>
      </c>
      <c r="H24" s="22">
        <f t="shared" si="0"/>
        <v>1463</v>
      </c>
      <c r="I24" s="22">
        <f t="shared" si="1"/>
        <v>1463</v>
      </c>
      <c r="J24" s="22">
        <f t="shared" si="2"/>
        <v>2926</v>
      </c>
      <c r="K24" s="5"/>
      <c r="L24" s="3"/>
      <c r="M24" s="3"/>
      <c r="N24" s="3"/>
    </row>
    <row r="25" spans="1:14" ht="18.75">
      <c r="A25" s="68"/>
      <c r="B25" s="33" t="s">
        <v>42</v>
      </c>
      <c r="C25" s="68"/>
      <c r="D25" s="68"/>
      <c r="E25" s="4"/>
      <c r="F25" s="6"/>
      <c r="G25" s="8"/>
      <c r="H25" s="37">
        <f>SUM(H15)</f>
        <v>30100.4</v>
      </c>
      <c r="I25" s="38">
        <f>I15</f>
        <v>30100.4</v>
      </c>
      <c r="J25" s="38">
        <f t="shared" si="2"/>
        <v>60200.8</v>
      </c>
      <c r="K25" s="5"/>
      <c r="L25" s="3"/>
      <c r="M25" s="3"/>
      <c r="N25" s="3"/>
    </row>
    <row r="26" spans="1:14" ht="18" customHeight="1">
      <c r="A26" s="55" t="s">
        <v>40</v>
      </c>
      <c r="B26" s="75" t="s">
        <v>48</v>
      </c>
      <c r="C26" s="75"/>
      <c r="D26" s="75"/>
      <c r="E26" s="75"/>
      <c r="F26" s="75"/>
      <c r="G26" s="75"/>
      <c r="H26" s="76"/>
      <c r="I26" s="76"/>
      <c r="J26" s="77"/>
      <c r="K26" s="5"/>
      <c r="L26" s="3"/>
      <c r="M26" s="3"/>
      <c r="N26" s="3"/>
    </row>
    <row r="27" spans="1:14" ht="33" customHeight="1">
      <c r="A27" s="83">
        <v>1</v>
      </c>
      <c r="B27" s="31" t="s">
        <v>82</v>
      </c>
      <c r="C27" s="70" t="s">
        <v>80</v>
      </c>
      <c r="D27" s="70" t="s">
        <v>10</v>
      </c>
      <c r="E27" s="20"/>
      <c r="F27" s="24" t="s">
        <v>18</v>
      </c>
      <c r="G27" s="23" t="s">
        <v>18</v>
      </c>
      <c r="H27" s="29"/>
      <c r="I27" s="29">
        <f>SUM(I28:I30)</f>
        <v>42000</v>
      </c>
      <c r="J27" s="29">
        <f>SUM(J28:J30)</f>
        <v>42000</v>
      </c>
      <c r="K27" s="5"/>
      <c r="L27" s="3"/>
      <c r="M27" s="3"/>
      <c r="N27" s="3"/>
    </row>
    <row r="28" spans="1:14" ht="40.5" customHeight="1">
      <c r="A28" s="84"/>
      <c r="B28" s="7" t="s">
        <v>49</v>
      </c>
      <c r="C28" s="67"/>
      <c r="D28" s="67"/>
      <c r="E28" s="4" t="s">
        <v>33</v>
      </c>
      <c r="F28" s="28">
        <v>280</v>
      </c>
      <c r="G28" s="8">
        <v>120</v>
      </c>
      <c r="H28" s="8"/>
      <c r="I28" s="8">
        <f>F28*G28</f>
        <v>33600</v>
      </c>
      <c r="J28" s="8">
        <f>H28+I28</f>
        <v>33600</v>
      </c>
      <c r="K28" s="5"/>
      <c r="L28" s="12"/>
      <c r="M28" s="3"/>
      <c r="N28" s="3"/>
    </row>
    <row r="29" spans="1:14" ht="42" customHeight="1">
      <c r="A29" s="84"/>
      <c r="B29" s="7" t="s">
        <v>47</v>
      </c>
      <c r="C29" s="67"/>
      <c r="D29" s="67"/>
      <c r="E29" s="4" t="s">
        <v>33</v>
      </c>
      <c r="F29" s="28">
        <v>140</v>
      </c>
      <c r="G29" s="8">
        <v>40</v>
      </c>
      <c r="H29" s="8"/>
      <c r="I29" s="8">
        <f>F29*G29</f>
        <v>5600</v>
      </c>
      <c r="J29" s="8">
        <f>H29+I29</f>
        <v>5600</v>
      </c>
      <c r="K29" s="5"/>
      <c r="L29" s="3"/>
      <c r="M29" s="3"/>
      <c r="N29" s="3"/>
    </row>
    <row r="30" spans="1:13" ht="31.5" customHeight="1">
      <c r="A30" s="84"/>
      <c r="B30" s="7" t="s">
        <v>36</v>
      </c>
      <c r="C30" s="68"/>
      <c r="D30" s="68"/>
      <c r="E30" s="4" t="s">
        <v>33</v>
      </c>
      <c r="F30" s="28">
        <v>140</v>
      </c>
      <c r="G30" s="39">
        <v>20</v>
      </c>
      <c r="H30" s="8"/>
      <c r="I30" s="8">
        <f>F30*G30</f>
        <v>2800</v>
      </c>
      <c r="J30" s="8">
        <f>H30+I30</f>
        <v>2800</v>
      </c>
      <c r="K30" s="5"/>
      <c r="L30" s="3"/>
      <c r="M30" s="3"/>
    </row>
    <row r="31" spans="1:14" ht="30" customHeight="1">
      <c r="A31" s="66">
        <v>2</v>
      </c>
      <c r="B31" s="11" t="s">
        <v>83</v>
      </c>
      <c r="C31" s="70" t="s">
        <v>69</v>
      </c>
      <c r="D31" s="70" t="s">
        <v>10</v>
      </c>
      <c r="E31" s="4"/>
      <c r="F31" s="28" t="s">
        <v>18</v>
      </c>
      <c r="G31" s="8" t="s">
        <v>18</v>
      </c>
      <c r="H31" s="8"/>
      <c r="I31" s="13">
        <f>I32+I33+I34+I35+I36</f>
        <v>5980</v>
      </c>
      <c r="J31" s="13">
        <f>J32+J33+J34+J35+J36</f>
        <v>5980</v>
      </c>
      <c r="K31" s="5"/>
      <c r="L31" s="12"/>
      <c r="M31" s="3"/>
      <c r="N31" s="3"/>
    </row>
    <row r="32" spans="1:14" ht="18.75">
      <c r="A32" s="67"/>
      <c r="B32" s="7" t="s">
        <v>44</v>
      </c>
      <c r="C32" s="81"/>
      <c r="D32" s="67"/>
      <c r="E32" s="4" t="s">
        <v>33</v>
      </c>
      <c r="F32" s="28">
        <v>2000</v>
      </c>
      <c r="G32" s="8">
        <v>0.48</v>
      </c>
      <c r="H32" s="8"/>
      <c r="I32" s="8">
        <f aca="true" t="shared" si="3" ref="I32:I38">F32*G32</f>
        <v>960</v>
      </c>
      <c r="J32" s="8">
        <f aca="true" t="shared" si="4" ref="J32:J38">H32+I32</f>
        <v>960</v>
      </c>
      <c r="K32" s="5"/>
      <c r="L32" s="3"/>
      <c r="M32" s="3"/>
      <c r="N32" s="3"/>
    </row>
    <row r="33" spans="1:14" ht="18.75">
      <c r="A33" s="67"/>
      <c r="B33" s="7" t="s">
        <v>45</v>
      </c>
      <c r="C33" s="81"/>
      <c r="D33" s="67"/>
      <c r="E33" s="4" t="s">
        <v>33</v>
      </c>
      <c r="F33" s="28">
        <v>5000</v>
      </c>
      <c r="G33" s="8">
        <v>0.46</v>
      </c>
      <c r="H33" s="8"/>
      <c r="I33" s="8">
        <f t="shared" si="3"/>
        <v>2300</v>
      </c>
      <c r="J33" s="8">
        <f t="shared" si="4"/>
        <v>2300</v>
      </c>
      <c r="K33" s="5"/>
      <c r="L33" s="3"/>
      <c r="M33" s="3"/>
      <c r="N33" s="3"/>
    </row>
    <row r="34" spans="1:14" ht="18.75">
      <c r="A34" s="67"/>
      <c r="B34" s="7" t="s">
        <v>51</v>
      </c>
      <c r="C34" s="81"/>
      <c r="D34" s="67"/>
      <c r="E34" s="4" t="s">
        <v>33</v>
      </c>
      <c r="F34" s="28">
        <v>2000</v>
      </c>
      <c r="G34" s="8">
        <v>0.21</v>
      </c>
      <c r="H34" s="8"/>
      <c r="I34" s="8">
        <f t="shared" si="3"/>
        <v>420</v>
      </c>
      <c r="J34" s="8">
        <f t="shared" si="4"/>
        <v>420</v>
      </c>
      <c r="K34" s="5"/>
      <c r="L34" s="3"/>
      <c r="M34" s="3"/>
      <c r="N34" s="3"/>
    </row>
    <row r="35" spans="1:14" ht="18.75">
      <c r="A35" s="67"/>
      <c r="B35" s="7" t="s">
        <v>50</v>
      </c>
      <c r="C35" s="81"/>
      <c r="D35" s="67"/>
      <c r="E35" s="4" t="s">
        <v>33</v>
      </c>
      <c r="F35" s="43">
        <v>5000</v>
      </c>
      <c r="G35" s="8">
        <v>0.18</v>
      </c>
      <c r="H35" s="8"/>
      <c r="I35" s="8">
        <f t="shared" si="3"/>
        <v>900</v>
      </c>
      <c r="J35" s="8">
        <f t="shared" si="4"/>
        <v>900</v>
      </c>
      <c r="K35" s="5"/>
      <c r="L35" s="3"/>
      <c r="M35" s="3"/>
      <c r="N35" s="3"/>
    </row>
    <row r="36" spans="1:14" ht="18.75">
      <c r="A36" s="68"/>
      <c r="B36" s="7" t="s">
        <v>46</v>
      </c>
      <c r="C36" s="81"/>
      <c r="D36" s="67"/>
      <c r="E36" s="4" t="s">
        <v>33</v>
      </c>
      <c r="F36" s="28">
        <v>7000</v>
      </c>
      <c r="G36" s="8">
        <v>0.2</v>
      </c>
      <c r="H36" s="8"/>
      <c r="I36" s="8">
        <f t="shared" si="3"/>
        <v>1400</v>
      </c>
      <c r="J36" s="8">
        <f t="shared" si="4"/>
        <v>1400</v>
      </c>
      <c r="K36" s="5"/>
      <c r="L36" s="3"/>
      <c r="M36" s="3"/>
      <c r="N36" s="3"/>
    </row>
    <row r="37" spans="1:14" ht="31.5">
      <c r="A37" s="56">
        <v>3</v>
      </c>
      <c r="B37" s="11" t="s">
        <v>81</v>
      </c>
      <c r="C37" s="81"/>
      <c r="D37" s="67"/>
      <c r="E37" s="17" t="s">
        <v>33</v>
      </c>
      <c r="F37" s="28">
        <v>3</v>
      </c>
      <c r="G37" s="8">
        <v>4170</v>
      </c>
      <c r="H37" s="8"/>
      <c r="I37" s="13">
        <f t="shared" si="3"/>
        <v>12510</v>
      </c>
      <c r="J37" s="13">
        <f t="shared" si="4"/>
        <v>12510</v>
      </c>
      <c r="K37" s="5"/>
      <c r="L37" s="3"/>
      <c r="M37" s="3"/>
      <c r="N37" s="3"/>
    </row>
    <row r="38" spans="1:14" ht="18.75">
      <c r="A38" s="56">
        <v>4</v>
      </c>
      <c r="B38" s="11" t="s">
        <v>78</v>
      </c>
      <c r="C38" s="81"/>
      <c r="D38" s="67"/>
      <c r="E38" s="17" t="s">
        <v>33</v>
      </c>
      <c r="F38" s="28">
        <v>5</v>
      </c>
      <c r="G38" s="8">
        <v>786</v>
      </c>
      <c r="H38" s="8"/>
      <c r="I38" s="13">
        <f t="shared" si="3"/>
        <v>3930</v>
      </c>
      <c r="J38" s="13">
        <f t="shared" si="4"/>
        <v>3930</v>
      </c>
      <c r="K38" s="5"/>
      <c r="L38" s="3"/>
      <c r="M38" s="3"/>
      <c r="N38" s="3"/>
    </row>
    <row r="39" spans="1:14" ht="47.25">
      <c r="A39" s="83">
        <v>5</v>
      </c>
      <c r="B39" s="11" t="s">
        <v>84</v>
      </c>
      <c r="C39" s="81"/>
      <c r="D39" s="67"/>
      <c r="E39" s="4"/>
      <c r="F39" s="6" t="s">
        <v>18</v>
      </c>
      <c r="G39" s="8" t="s">
        <v>18</v>
      </c>
      <c r="H39" s="8"/>
      <c r="I39" s="13">
        <f>+I40+I41+I42+I43</f>
        <v>54600</v>
      </c>
      <c r="J39" s="13">
        <f>+I39+H39</f>
        <v>54600</v>
      </c>
      <c r="K39" s="5"/>
      <c r="L39" s="12"/>
      <c r="M39" s="3"/>
      <c r="N39" s="3"/>
    </row>
    <row r="40" spans="1:14" ht="18.75">
      <c r="A40" s="84"/>
      <c r="B40" s="7" t="s">
        <v>72</v>
      </c>
      <c r="C40" s="81"/>
      <c r="D40" s="67"/>
      <c r="E40" s="4" t="s">
        <v>73</v>
      </c>
      <c r="F40" s="57">
        <v>4</v>
      </c>
      <c r="G40" s="23">
        <v>1200</v>
      </c>
      <c r="H40" s="23"/>
      <c r="I40" s="23">
        <f>+F40*G40</f>
        <v>4800</v>
      </c>
      <c r="J40" s="23">
        <f>+H40+I40</f>
        <v>4800</v>
      </c>
      <c r="K40" s="5"/>
      <c r="L40" s="3"/>
      <c r="M40" s="3"/>
      <c r="N40" s="3"/>
    </row>
    <row r="41" spans="1:14" ht="18.75">
      <c r="A41" s="84"/>
      <c r="B41" s="7" t="s">
        <v>74</v>
      </c>
      <c r="C41" s="81"/>
      <c r="D41" s="67"/>
      <c r="E41" s="4" t="s">
        <v>73</v>
      </c>
      <c r="F41" s="57">
        <v>15</v>
      </c>
      <c r="G41" s="23">
        <v>3300</v>
      </c>
      <c r="H41" s="23"/>
      <c r="I41" s="23">
        <f>+F41*G41</f>
        <v>49500</v>
      </c>
      <c r="J41" s="23">
        <f>+H41+I41</f>
        <v>49500</v>
      </c>
      <c r="K41" s="5"/>
      <c r="L41" s="3"/>
      <c r="M41" s="3"/>
      <c r="N41" s="3"/>
    </row>
    <row r="42" spans="1:14" ht="18.75">
      <c r="A42" s="84"/>
      <c r="B42" s="7" t="s">
        <v>76</v>
      </c>
      <c r="C42" s="81"/>
      <c r="D42" s="67"/>
      <c r="E42" s="4" t="s">
        <v>32</v>
      </c>
      <c r="F42" s="44">
        <v>5</v>
      </c>
      <c r="G42" s="45">
        <v>30</v>
      </c>
      <c r="H42" s="45"/>
      <c r="I42" s="45">
        <f>+F42*G42</f>
        <v>150</v>
      </c>
      <c r="J42" s="45">
        <f>+I42+H42</f>
        <v>150</v>
      </c>
      <c r="K42" s="5"/>
      <c r="L42" s="3"/>
      <c r="M42" s="3"/>
      <c r="N42" s="3"/>
    </row>
    <row r="43" spans="1:14" ht="18.75">
      <c r="A43" s="84"/>
      <c r="B43" s="7" t="s">
        <v>75</v>
      </c>
      <c r="C43" s="81"/>
      <c r="D43" s="67"/>
      <c r="E43" s="4" t="s">
        <v>32</v>
      </c>
      <c r="F43" s="44">
        <v>5</v>
      </c>
      <c r="G43" s="45">
        <v>30</v>
      </c>
      <c r="H43" s="45"/>
      <c r="I43" s="45">
        <f>+F43*G43</f>
        <v>150</v>
      </c>
      <c r="J43" s="45">
        <f>+I43+H43</f>
        <v>150</v>
      </c>
      <c r="K43" s="5"/>
      <c r="L43" s="3"/>
      <c r="M43" s="3"/>
      <c r="N43" s="3"/>
    </row>
    <row r="44" spans="1:14" ht="66" customHeight="1">
      <c r="A44" s="83">
        <v>6</v>
      </c>
      <c r="B44" s="11" t="s">
        <v>85</v>
      </c>
      <c r="C44" s="81"/>
      <c r="D44" s="67"/>
      <c r="E44" s="17"/>
      <c r="F44" s="6" t="s">
        <v>18</v>
      </c>
      <c r="G44" s="8" t="s">
        <v>18</v>
      </c>
      <c r="H44" s="8"/>
      <c r="I44" s="13">
        <f>+I45+I46</f>
        <v>11400</v>
      </c>
      <c r="J44" s="13">
        <f>+I44+H44</f>
        <v>11400</v>
      </c>
      <c r="K44" s="5"/>
      <c r="L44" s="12"/>
      <c r="M44" s="3"/>
      <c r="N44" s="3"/>
    </row>
    <row r="45" spans="1:14" ht="18.75">
      <c r="A45" s="84"/>
      <c r="B45" s="7" t="s">
        <v>35</v>
      </c>
      <c r="C45" s="81"/>
      <c r="D45" s="67"/>
      <c r="E45" s="60" t="s">
        <v>34</v>
      </c>
      <c r="F45" s="24">
        <v>60</v>
      </c>
      <c r="G45" s="23">
        <v>28</v>
      </c>
      <c r="H45" s="23"/>
      <c r="I45" s="23">
        <f>+F45*G45</f>
        <v>1680</v>
      </c>
      <c r="J45" s="23">
        <f>+I45+H45</f>
        <v>1680</v>
      </c>
      <c r="K45" s="5"/>
      <c r="L45" s="3"/>
      <c r="M45" s="3"/>
      <c r="N45" s="3"/>
    </row>
    <row r="46" spans="1:14" ht="18.75">
      <c r="A46" s="84"/>
      <c r="B46" s="7" t="s">
        <v>31</v>
      </c>
      <c r="C46" s="81"/>
      <c r="D46" s="67"/>
      <c r="E46" s="60" t="s">
        <v>34</v>
      </c>
      <c r="F46" s="21">
        <v>360</v>
      </c>
      <c r="G46" s="22">
        <v>27</v>
      </c>
      <c r="H46" s="22"/>
      <c r="I46" s="25">
        <f>+F46*G46</f>
        <v>9720</v>
      </c>
      <c r="J46" s="25">
        <f>+I46+H46</f>
        <v>9720</v>
      </c>
      <c r="K46" s="5"/>
      <c r="L46" s="3"/>
      <c r="M46" s="3"/>
      <c r="N46" s="3"/>
    </row>
    <row r="47" spans="1:14" ht="18.75">
      <c r="A47" s="56">
        <v>7</v>
      </c>
      <c r="B47" s="11" t="s">
        <v>77</v>
      </c>
      <c r="C47" s="81"/>
      <c r="D47" s="67"/>
      <c r="E47" s="17" t="s">
        <v>33</v>
      </c>
      <c r="F47" s="28">
        <v>10</v>
      </c>
      <c r="G47" s="8">
        <v>1400</v>
      </c>
      <c r="H47" s="8"/>
      <c r="I47" s="13">
        <f>F47*G47</f>
        <v>14000</v>
      </c>
      <c r="J47" s="13">
        <f>H47+I47</f>
        <v>14000</v>
      </c>
      <c r="K47" s="5"/>
      <c r="L47" s="3"/>
      <c r="M47" s="3"/>
      <c r="N47" s="3"/>
    </row>
    <row r="48" spans="1:14" ht="18.75">
      <c r="A48" s="56"/>
      <c r="B48" s="33" t="s">
        <v>43</v>
      </c>
      <c r="C48" s="82"/>
      <c r="D48" s="68"/>
      <c r="E48" s="49"/>
      <c r="F48" s="50"/>
      <c r="G48" s="51"/>
      <c r="H48" s="40"/>
      <c r="I48" s="41">
        <f>+I27+I31+I37+I38+I39+I44+I47</f>
        <v>144420</v>
      </c>
      <c r="J48" s="41">
        <f>+I48+H48</f>
        <v>144420</v>
      </c>
      <c r="K48" s="5"/>
      <c r="L48" s="3"/>
      <c r="M48" s="3"/>
      <c r="N48" s="3"/>
    </row>
    <row r="49" spans="1:11" ht="18.75">
      <c r="A49" s="14"/>
      <c r="B49" s="34" t="s">
        <v>19</v>
      </c>
      <c r="C49" s="35"/>
      <c r="D49" s="35"/>
      <c r="E49" s="35"/>
      <c r="F49" s="36" t="s">
        <v>18</v>
      </c>
      <c r="G49" s="36" t="s">
        <v>18</v>
      </c>
      <c r="H49" s="15">
        <f>H25+H48</f>
        <v>30100.4</v>
      </c>
      <c r="I49" s="15">
        <f>I25+I48</f>
        <v>174520.4</v>
      </c>
      <c r="J49" s="15">
        <f>J25+J48</f>
        <v>204620.8</v>
      </c>
      <c r="K49" s="9"/>
    </row>
    <row r="50" spans="1:11" ht="18.75">
      <c r="A50" s="61"/>
      <c r="B50" s="62"/>
      <c r="C50" s="63"/>
      <c r="D50" s="63"/>
      <c r="E50" s="63"/>
      <c r="F50" s="64"/>
      <c r="G50" s="64"/>
      <c r="H50" s="65"/>
      <c r="I50" s="65"/>
      <c r="J50" s="65"/>
      <c r="K50" s="9"/>
    </row>
    <row r="51" spans="1:11" ht="18.75">
      <c r="A51" s="61"/>
      <c r="B51" s="62"/>
      <c r="C51" s="63"/>
      <c r="D51" s="63"/>
      <c r="E51" s="63"/>
      <c r="F51" s="64"/>
      <c r="G51" s="64"/>
      <c r="H51" s="65"/>
      <c r="I51" s="65"/>
      <c r="J51" s="65"/>
      <c r="K51" s="9"/>
    </row>
    <row r="52" spans="1:11" ht="18.75">
      <c r="A52" s="9"/>
      <c r="B52" s="1" t="s">
        <v>29</v>
      </c>
      <c r="C52" s="1"/>
      <c r="D52" s="1"/>
      <c r="E52" s="1"/>
      <c r="F52" s="16"/>
      <c r="G52" s="16"/>
      <c r="H52" s="1"/>
      <c r="I52" s="1" t="s">
        <v>30</v>
      </c>
      <c r="J52" s="9"/>
      <c r="K52" s="9"/>
    </row>
    <row r="53" spans="1:11" ht="15">
      <c r="A53" s="9"/>
      <c r="B53" s="9"/>
      <c r="C53" s="9"/>
      <c r="D53" s="9"/>
      <c r="E53" s="9"/>
      <c r="F53" s="10"/>
      <c r="G53" s="10"/>
      <c r="H53" s="9"/>
      <c r="I53" s="9"/>
      <c r="J53" s="9"/>
      <c r="K53" s="9"/>
    </row>
    <row r="54" spans="1:11" ht="15">
      <c r="A54" s="9"/>
      <c r="B54" s="9"/>
      <c r="C54" s="9"/>
      <c r="D54" s="9"/>
      <c r="E54" s="9"/>
      <c r="F54" s="10"/>
      <c r="G54" s="10"/>
      <c r="H54" s="9"/>
      <c r="I54" s="9"/>
      <c r="J54" s="9"/>
      <c r="K54" s="9"/>
    </row>
    <row r="55" spans="1:11" ht="15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</row>
    <row r="56" spans="1:11" ht="15">
      <c r="A56" s="9"/>
      <c r="B56" s="9"/>
      <c r="C56" s="9"/>
      <c r="D56" s="9"/>
      <c r="E56" s="9"/>
      <c r="F56" s="10"/>
      <c r="G56" s="10"/>
      <c r="H56" s="9"/>
      <c r="I56" s="9"/>
      <c r="J56" s="9"/>
      <c r="K56" s="9"/>
    </row>
    <row r="57" spans="1:11" ht="15">
      <c r="A57" s="9"/>
      <c r="B57" s="9"/>
      <c r="C57" s="9"/>
      <c r="D57" s="9"/>
      <c r="E57" s="9"/>
      <c r="F57" s="10"/>
      <c r="G57" s="10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10"/>
      <c r="G58" s="10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10"/>
      <c r="G59" s="10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</sheetData>
  <sheetProtection/>
  <mergeCells count="21">
    <mergeCell ref="D15:D25"/>
    <mergeCell ref="A15:A25"/>
    <mergeCell ref="A27:A30"/>
    <mergeCell ref="A12:A13"/>
    <mergeCell ref="B12:B13"/>
    <mergeCell ref="C12:C13"/>
    <mergeCell ref="D12:D13"/>
    <mergeCell ref="C27:C30"/>
    <mergeCell ref="D31:D48"/>
    <mergeCell ref="B26:J26"/>
    <mergeCell ref="G12:G13"/>
    <mergeCell ref="H12:J12"/>
    <mergeCell ref="B14:J14"/>
    <mergeCell ref="E12:E13"/>
    <mergeCell ref="F12:F13"/>
    <mergeCell ref="D27:D30"/>
    <mergeCell ref="C15:C25"/>
    <mergeCell ref="A31:A36"/>
    <mergeCell ref="A39:A43"/>
    <mergeCell ref="A44:A46"/>
    <mergeCell ref="C31:C48"/>
  </mergeCells>
  <printOptions/>
  <pageMargins left="0.35" right="0.22" top="0.23" bottom="0.43" header="0.17" footer="0.2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2018-08-15T06:46:16Z</cp:lastPrinted>
  <dcterms:created xsi:type="dcterms:W3CDTF">1996-10-08T23:32:33Z</dcterms:created>
  <dcterms:modified xsi:type="dcterms:W3CDTF">2018-08-15T06:47:49Z</dcterms:modified>
  <cp:category/>
  <cp:version/>
  <cp:contentType/>
  <cp:contentStatus/>
</cp:coreProperties>
</file>