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90" windowHeight="8100" activeTab="0"/>
  </bookViews>
  <sheets>
    <sheet name="Лист2" sheetId="1" r:id="rId1"/>
  </sheets>
  <definedNames>
    <definedName name="_xlnm.Print_Titles" localSheetId="0">'Лист2'!$12:$12</definedName>
  </definedNames>
  <calcPr fullCalcOnLoad="1"/>
</workbook>
</file>

<file path=xl/sharedStrings.xml><?xml version="1.0" encoding="utf-8"?>
<sst xmlns="http://schemas.openxmlformats.org/spreadsheetml/2006/main" count="206" uniqueCount="91">
  <si>
    <t>Всього:</t>
  </si>
  <si>
    <t xml:space="preserve">Найменування об’єкта </t>
  </si>
  <si>
    <t>Виконавець</t>
  </si>
  <si>
    <t>Термін виконання</t>
  </si>
  <si>
    <t xml:space="preserve">Джерело фінансування, тис. грн. </t>
  </si>
  <si>
    <t>Очікуваний результат</t>
  </si>
  <si>
    <t>Загальний обсяг</t>
  </si>
  <si>
    <t>У тому числі:</t>
  </si>
  <si>
    <t>Міський бюджет</t>
  </si>
  <si>
    <t>Інші джерела</t>
  </si>
  <si>
    <t>Благоустрій території</t>
  </si>
  <si>
    <t xml:space="preserve">1. </t>
  </si>
  <si>
    <t xml:space="preserve"> </t>
  </si>
  <si>
    <t xml:space="preserve"> РАЗОМ:</t>
  </si>
  <si>
    <t>міської ради 7-го скликання</t>
  </si>
  <si>
    <t>ЗАХОДИ</t>
  </si>
  <si>
    <t>Місце впровадження</t>
  </si>
  <si>
    <t>№ з/п</t>
  </si>
  <si>
    <t>смт.Дніпряни, с.Корсунка, с.Піщане,         с.Нові Лагері</t>
  </si>
  <si>
    <t>Відділ з питань управління комунальним майном, інфраструктури Дніпрянського старостинського округу Новокаховської міської ради</t>
  </si>
  <si>
    <t>2019 рік</t>
  </si>
  <si>
    <t>2020 рік</t>
  </si>
  <si>
    <t>2021 рік</t>
  </si>
  <si>
    <t>Забезпечення безпеки пересування громадян в нічний та вечірній час</t>
  </si>
  <si>
    <t>Покращення санітарного стану населених пунктів</t>
  </si>
  <si>
    <t>Придбання зупинок громадського транспорту</t>
  </si>
  <si>
    <t>Забезпечення відновлення об'єктів благоустрою</t>
  </si>
  <si>
    <t xml:space="preserve">смт.Дніпряни, с.Корсунка, с.Піщане,       </t>
  </si>
  <si>
    <t>Розроблення схеми санітарного очищення населених пунктів Дніпрянського старостинського округу Новокаховської міської ради</t>
  </si>
  <si>
    <t>Виконання вимог законодавства в сфері поводження з відходами</t>
  </si>
  <si>
    <t>смт.Дніпряни, с.Корсунка, с.Піщане</t>
  </si>
  <si>
    <t>Реалізація плану соціально-економічного розвитку населених пунктів</t>
  </si>
  <si>
    <t>смт.Дніпряни</t>
  </si>
  <si>
    <t xml:space="preserve">Обслуговування доріг в зимовий період </t>
  </si>
  <si>
    <t>Забезпечення безпеки руху</t>
  </si>
  <si>
    <t>Поточний ремонт доріг смт Дніпряни, Дніпряни- Корсунка, Корсунка- Піщане</t>
  </si>
  <si>
    <t>Забезпечення відновлення об'єктів благоустрою, безпеки руху, санітарного стану</t>
  </si>
  <si>
    <t>Утримання узбіччя доріг</t>
  </si>
  <si>
    <t>Поточний ремонт асфальтного покриття прибудинкової території в смт Дніпряни</t>
  </si>
  <si>
    <t>Покращення безпеки руху для мешканців багатоповерхівок та покращення блаугоустрою</t>
  </si>
  <si>
    <t xml:space="preserve">Реконструкція мереж зовнішнього освітлення </t>
  </si>
  <si>
    <t>смт.Дніпряни,  с.Піщане,         с.Нові Лагері</t>
  </si>
  <si>
    <t>Розвиток інфраструктури насених пунктів, покращення стану місць загального користування</t>
  </si>
  <si>
    <t>Будівництво, реконструкція та капітальний ремонт об’єктів соціальної та виробничої інфраструктури комунальної власності</t>
  </si>
  <si>
    <t>Капітальний ремонт фасаду громадського будинку по вул. Суворова, 12 в с. Корсунка Херсонської області</t>
  </si>
  <si>
    <t>Капітальний ремонт покрівлі громадського будинку по вул. Суворова, 12 в с. Корсунка Херсонської області</t>
  </si>
  <si>
    <t>с.Корсунка</t>
  </si>
  <si>
    <t>Забезпечення відновлення об'єктів благоустрою,  санітарного стану</t>
  </si>
  <si>
    <t>Улаштування огорожі скверу меморіального в смт Дніпряни по вул. Новолагерська Херсонської області</t>
  </si>
  <si>
    <t>Обласний бюджет</t>
  </si>
  <si>
    <t>Забезпечення пожежної безпеки на території Дніпрянського старостинського округу</t>
  </si>
  <si>
    <t>Капітальний ремонт пожежних гідрантів</t>
  </si>
  <si>
    <t>смт Дніпряни</t>
  </si>
  <si>
    <t>Улаштування протипожежних гідрантів на території приватного житлового сектору в межах території старостинського округу</t>
  </si>
  <si>
    <t>Виготовлення та встановлення покажчиків місцезнаходження джерел протипожежного водопостачання</t>
  </si>
  <si>
    <t>Реконструкція водогону системи водопостачання та водовідведення в с. Корсунка, с.Піщане, с.Нові Лагері</t>
  </si>
  <si>
    <t>Реконструкція водогону в смт Дніпряни</t>
  </si>
  <si>
    <t>с. Корсунка, с.Піщане, с.Нові Лагері</t>
  </si>
  <si>
    <t>Забезпечення відновлення об'єктів благоустрою, санітарного стану</t>
  </si>
  <si>
    <t>Секретар міської ради                                                                                                                                                                                О.В.Лук’яненко</t>
  </si>
  <si>
    <t>Утримання та поточний ремонт мереж зовнішнього освітлення</t>
  </si>
  <si>
    <t>Утримання та розвиток автомобільних доріг та дорожньої інфраструктури</t>
  </si>
  <si>
    <t>Розробка містобудівної документації</t>
  </si>
  <si>
    <t>Проекти землеустрою</t>
  </si>
  <si>
    <t>Придбання спортивно-ігрового майданчика</t>
  </si>
  <si>
    <t>смт.Дніпряни,  с.Піщане,         с.Нові Лагері , с.Корсунка</t>
  </si>
  <si>
    <t>Всього заплановано по програмі:</t>
  </si>
  <si>
    <t>з них: 2019 рік</t>
  </si>
  <si>
    <t>Очищування та обробка грунтів (сміттєзвалищ бульдозером)</t>
  </si>
  <si>
    <t>Озеленення територій  та утримання зелених насаджень</t>
  </si>
  <si>
    <t>Послуги з прибирання та підмітання вулиць</t>
  </si>
  <si>
    <t>Поточний ремонт фасаду за адресою смт.Дніпряни, вул.Корсунська, 9</t>
  </si>
  <si>
    <t xml:space="preserve"> Програми розвитку інфраструктури Дніпрянського старостинського округу Новокаховської міської ради на 2019-2021 роки</t>
  </si>
  <si>
    <t>смт.Дніпряни, с.Корсунка</t>
  </si>
  <si>
    <t xml:space="preserve"> с.Нові Лагері</t>
  </si>
  <si>
    <t>с. Піщане</t>
  </si>
  <si>
    <t>с.Піщане</t>
  </si>
  <si>
    <t>Виготовлення містобудівної документації "Зміни до генерального плану поєднаного з детальними планами окремих територій та зонування" с. Нові Лагері, с. Піщане</t>
  </si>
  <si>
    <t>Розробка Проектів землеустрою щодо зміни меж населених пунктів  Дніпрянського старостинського округу Новокаховської міської ради с. Нові Лагері, с. Піщане</t>
  </si>
  <si>
    <t>Розробка технічної документації з нормативно грошової оцінки населених пунктів: с.Корсунка, смт Дніпряни, с. Нові Лагері, с. Піщане</t>
  </si>
  <si>
    <t>смт. Дніпряни</t>
  </si>
  <si>
    <t>Капітальний ремонт  проїзної частини по вул. Миру в с.Нові Лагері  м.Нова Каховка Херсонської області</t>
  </si>
  <si>
    <t>с.Нові Лагері</t>
  </si>
  <si>
    <t>Реконструкція існуючої будівлі під "Народний дім" за адресою: Херсонська обл., смт.Дніпряни, вул. 1Травня, 8</t>
  </si>
  <si>
    <t>Додаток  2</t>
  </si>
  <si>
    <t>Позачергова технічна перевірка відповідності стану трифазного засобу обліку електричної енергії та схеми його підключення в електричних установках до 1000 В після його заміни або встановлення, у разі відновлення  електропостачання або підключення сезонних споживачів за заявкою юридичного споживача</t>
  </si>
  <si>
    <t>Забезпечення технічної перевірки лічильників вуличного освітлення</t>
  </si>
  <si>
    <t>Будівництво спортивного майданчика біля Дніпрянської ЗОШ І-ІІІ ступенів Новокаховської міської ради Херсонської області за адресою: вул.Корсунська, 3, смт.Дніпряни, м.Нова Каховка, Херсонської області ( проектно-кошторисна документація)</t>
  </si>
  <si>
    <t>Державна експертиза проектів землеустрою щодо зміни меж населених пунктів Новокаховської міської ради (Дніпрянського старостинського округу Новокаховської міської ради) смт.Дніпряни, с.Корсунка, та розробка технічної документації з нормативної грошової оцінки земель с. Корсунка, смт.Дніпряни</t>
  </si>
  <si>
    <t>до рішення 62 сесії</t>
  </si>
  <si>
    <t>від 16.05.2019 року №1980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</si>
</sst>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5"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3.140625" style="1" bestFit="1" customWidth="1"/>
    <col min="2" max="2" width="47.28125" style="1" customWidth="1"/>
    <col min="3" max="3" width="16.57421875" style="1" customWidth="1"/>
    <col min="4" max="4" width="31.57421875" style="1" customWidth="1"/>
    <col min="5" max="5" width="9.140625" style="1" customWidth="1"/>
    <col min="6" max="6" width="14.7109375" style="1" customWidth="1"/>
    <col min="7" max="7" width="9.140625" style="1" customWidth="1"/>
    <col min="8" max="8" width="8.421875" style="1" customWidth="1"/>
    <col min="9" max="9" width="9.140625" style="1" customWidth="1"/>
    <col min="10" max="10" width="24.421875" style="1" customWidth="1"/>
    <col min="11" max="16384" width="9.140625" style="1" customWidth="1"/>
  </cols>
  <sheetData>
    <row r="1" ht="18.75">
      <c r="H1" s="2" t="s">
        <v>84</v>
      </c>
    </row>
    <row r="2" ht="18.75">
      <c r="H2" s="2" t="s">
        <v>89</v>
      </c>
    </row>
    <row r="3" ht="18.75">
      <c r="H3" s="2" t="s">
        <v>14</v>
      </c>
    </row>
    <row r="4" ht="18.75">
      <c r="H4" s="2" t="s">
        <v>90</v>
      </c>
    </row>
    <row r="5" ht="15.75">
      <c r="H5" s="3"/>
    </row>
    <row r="6" spans="2:10" ht="15.75">
      <c r="B6" s="45" t="s">
        <v>15</v>
      </c>
      <c r="C6" s="45"/>
      <c r="D6" s="45"/>
      <c r="E6" s="45"/>
      <c r="F6" s="45"/>
      <c r="G6" s="45"/>
      <c r="H6" s="45"/>
      <c r="I6" s="45"/>
      <c r="J6" s="45"/>
    </row>
    <row r="7" spans="2:10" ht="21.75" customHeight="1">
      <c r="B7" s="64" t="s">
        <v>72</v>
      </c>
      <c r="C7" s="64"/>
      <c r="D7" s="64"/>
      <c r="E7" s="64"/>
      <c r="F7" s="64"/>
      <c r="G7" s="64"/>
      <c r="H7" s="64"/>
      <c r="I7" s="64"/>
      <c r="J7" s="64"/>
    </row>
    <row r="8" ht="17.25" thickBot="1">
      <c r="G8" s="4"/>
    </row>
    <row r="9" spans="1:10" ht="24.75" customHeight="1" thickBot="1">
      <c r="A9" s="68" t="s">
        <v>17</v>
      </c>
      <c r="B9" s="68" t="s">
        <v>1</v>
      </c>
      <c r="C9" s="68" t="s">
        <v>16</v>
      </c>
      <c r="D9" s="68" t="s">
        <v>2</v>
      </c>
      <c r="E9" s="68" t="s">
        <v>3</v>
      </c>
      <c r="F9" s="40" t="s">
        <v>4</v>
      </c>
      <c r="G9" s="41"/>
      <c r="H9" s="41"/>
      <c r="I9" s="69"/>
      <c r="J9" s="68" t="s">
        <v>5</v>
      </c>
    </row>
    <row r="10" spans="1:10" ht="13.5" thickBot="1">
      <c r="A10" s="38"/>
      <c r="B10" s="38"/>
      <c r="C10" s="38"/>
      <c r="D10" s="38"/>
      <c r="E10" s="38"/>
      <c r="F10" s="68" t="s">
        <v>6</v>
      </c>
      <c r="G10" s="70" t="s">
        <v>7</v>
      </c>
      <c r="H10" s="71"/>
      <c r="I10" s="72"/>
      <c r="J10" s="38"/>
    </row>
    <row r="11" spans="1:10" ht="24.75" thickBot="1">
      <c r="A11" s="39"/>
      <c r="B11" s="39"/>
      <c r="C11" s="39"/>
      <c r="D11" s="39"/>
      <c r="E11" s="39"/>
      <c r="F11" s="39"/>
      <c r="G11" s="6" t="s">
        <v>49</v>
      </c>
      <c r="H11" s="7" t="s">
        <v>8</v>
      </c>
      <c r="I11" s="5" t="s">
        <v>9</v>
      </c>
      <c r="J11" s="39"/>
    </row>
    <row r="12" spans="1:10" ht="13.5" thickBot="1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10">
        <v>6</v>
      </c>
      <c r="G12" s="11">
        <v>7</v>
      </c>
      <c r="H12" s="11">
        <v>8</v>
      </c>
      <c r="I12" s="8">
        <v>9</v>
      </c>
      <c r="J12" s="9">
        <v>10</v>
      </c>
    </row>
    <row r="13" spans="1:10" ht="16.5" thickBot="1">
      <c r="A13" s="52" t="s">
        <v>10</v>
      </c>
      <c r="B13" s="53"/>
      <c r="C13" s="53"/>
      <c r="D13" s="53"/>
      <c r="E13" s="53"/>
      <c r="F13" s="53"/>
      <c r="G13" s="53"/>
      <c r="H13" s="53"/>
      <c r="I13" s="53"/>
      <c r="J13" s="54"/>
    </row>
    <row r="14" spans="1:12" ht="25.5" customHeight="1" thickBot="1">
      <c r="A14" s="42" t="s">
        <v>11</v>
      </c>
      <c r="B14" s="46" t="s">
        <v>60</v>
      </c>
      <c r="C14" s="42" t="s">
        <v>18</v>
      </c>
      <c r="D14" s="42" t="s">
        <v>19</v>
      </c>
      <c r="E14" s="14" t="s">
        <v>20</v>
      </c>
      <c r="F14" s="15">
        <f>H14</f>
        <v>198.6</v>
      </c>
      <c r="G14" s="14"/>
      <c r="H14" s="16">
        <v>198.6</v>
      </c>
      <c r="I14" s="14"/>
      <c r="J14" s="55" t="s">
        <v>23</v>
      </c>
      <c r="L14" s="17"/>
    </row>
    <row r="15" spans="1:12" ht="28.5" customHeight="1" thickBot="1">
      <c r="A15" s="43"/>
      <c r="B15" s="47"/>
      <c r="C15" s="43"/>
      <c r="D15" s="43"/>
      <c r="E15" s="14" t="s">
        <v>21</v>
      </c>
      <c r="F15" s="15">
        <f>H15</f>
        <v>219</v>
      </c>
      <c r="G15" s="14"/>
      <c r="H15" s="16">
        <f>219</f>
        <v>219</v>
      </c>
      <c r="I15" s="14"/>
      <c r="J15" s="56"/>
      <c r="L15" s="17"/>
    </row>
    <row r="16" spans="1:12" ht="22.5" customHeight="1" thickBot="1">
      <c r="A16" s="44"/>
      <c r="B16" s="48"/>
      <c r="C16" s="44"/>
      <c r="D16" s="44"/>
      <c r="E16" s="14" t="s">
        <v>22</v>
      </c>
      <c r="F16" s="15">
        <f>H16</f>
        <v>239</v>
      </c>
      <c r="G16" s="14"/>
      <c r="H16" s="16">
        <v>239</v>
      </c>
      <c r="I16" s="14"/>
      <c r="J16" s="57"/>
      <c r="L16" s="17"/>
    </row>
    <row r="17" spans="1:12" ht="21" customHeight="1" thickBot="1">
      <c r="A17" s="42">
        <v>2</v>
      </c>
      <c r="B17" s="55" t="s">
        <v>68</v>
      </c>
      <c r="C17" s="42" t="s">
        <v>18</v>
      </c>
      <c r="D17" s="42" t="s">
        <v>19</v>
      </c>
      <c r="E17" s="14" t="s">
        <v>20</v>
      </c>
      <c r="F17" s="15">
        <f>H17</f>
        <v>99</v>
      </c>
      <c r="G17" s="14"/>
      <c r="H17" s="16">
        <f>99000/1000</f>
        <v>99</v>
      </c>
      <c r="I17" s="14"/>
      <c r="J17" s="55" t="s">
        <v>24</v>
      </c>
      <c r="L17" s="17"/>
    </row>
    <row r="18" spans="1:12" ht="35.25" customHeight="1" thickBot="1">
      <c r="A18" s="43"/>
      <c r="B18" s="56"/>
      <c r="C18" s="43"/>
      <c r="D18" s="43"/>
      <c r="E18" s="14" t="s">
        <v>21</v>
      </c>
      <c r="F18" s="15">
        <f aca="true" t="shared" si="0" ref="F18:F23">H18</f>
        <v>110</v>
      </c>
      <c r="G18" s="14"/>
      <c r="H18" s="16">
        <v>110</v>
      </c>
      <c r="I18" s="14"/>
      <c r="J18" s="56"/>
      <c r="L18" s="17"/>
    </row>
    <row r="19" spans="1:12" ht="28.5" customHeight="1" thickBot="1">
      <c r="A19" s="44"/>
      <c r="B19" s="57"/>
      <c r="C19" s="44"/>
      <c r="D19" s="44"/>
      <c r="E19" s="14" t="s">
        <v>22</v>
      </c>
      <c r="F19" s="15">
        <f t="shared" si="0"/>
        <v>120</v>
      </c>
      <c r="G19" s="14"/>
      <c r="H19" s="16">
        <v>120</v>
      </c>
      <c r="I19" s="14"/>
      <c r="J19" s="57"/>
      <c r="L19" s="17"/>
    </row>
    <row r="20" spans="1:12" ht="25.5" customHeight="1" thickBot="1">
      <c r="A20" s="42">
        <v>3</v>
      </c>
      <c r="B20" s="55" t="s">
        <v>25</v>
      </c>
      <c r="C20" s="42" t="s">
        <v>27</v>
      </c>
      <c r="D20" s="42" t="s">
        <v>19</v>
      </c>
      <c r="E20" s="14" t="s">
        <v>20</v>
      </c>
      <c r="F20" s="15">
        <f t="shared" si="0"/>
        <v>45</v>
      </c>
      <c r="G20" s="14"/>
      <c r="H20" s="16">
        <f>45000/1000</f>
        <v>45</v>
      </c>
      <c r="I20" s="14"/>
      <c r="J20" s="55" t="s">
        <v>26</v>
      </c>
      <c r="L20" s="17"/>
    </row>
    <row r="21" spans="1:12" ht="35.25" customHeight="1" thickBot="1">
      <c r="A21" s="43"/>
      <c r="B21" s="56"/>
      <c r="C21" s="43"/>
      <c r="D21" s="43"/>
      <c r="E21" s="14" t="s">
        <v>21</v>
      </c>
      <c r="F21" s="15">
        <f t="shared" si="0"/>
        <v>45</v>
      </c>
      <c r="G21" s="14"/>
      <c r="H21" s="16">
        <v>45</v>
      </c>
      <c r="I21" s="14"/>
      <c r="J21" s="56"/>
      <c r="L21" s="17"/>
    </row>
    <row r="22" spans="1:12" ht="30" customHeight="1" thickBot="1">
      <c r="A22" s="44"/>
      <c r="B22" s="57"/>
      <c r="C22" s="44"/>
      <c r="D22" s="44"/>
      <c r="E22" s="14" t="s">
        <v>22</v>
      </c>
      <c r="F22" s="15">
        <f t="shared" si="0"/>
        <v>45</v>
      </c>
      <c r="G22" s="14"/>
      <c r="H22" s="16">
        <v>45</v>
      </c>
      <c r="I22" s="14"/>
      <c r="J22" s="57"/>
      <c r="L22" s="17"/>
    </row>
    <row r="23" spans="1:12" ht="77.25" customHeight="1" thickBot="1">
      <c r="A23" s="20">
        <v>4</v>
      </c>
      <c r="B23" s="21" t="s">
        <v>64</v>
      </c>
      <c r="C23" s="14" t="s">
        <v>65</v>
      </c>
      <c r="D23" s="14" t="s">
        <v>19</v>
      </c>
      <c r="E23" s="14" t="s">
        <v>21</v>
      </c>
      <c r="F23" s="15">
        <f t="shared" si="0"/>
        <v>83</v>
      </c>
      <c r="G23" s="14"/>
      <c r="H23" s="16">
        <v>83</v>
      </c>
      <c r="I23" s="14"/>
      <c r="J23" s="22" t="s">
        <v>42</v>
      </c>
      <c r="L23" s="17"/>
    </row>
    <row r="24" spans="1:12" ht="24" customHeight="1" thickBot="1">
      <c r="A24" s="42">
        <v>5</v>
      </c>
      <c r="B24" s="55" t="s">
        <v>69</v>
      </c>
      <c r="C24" s="42" t="s">
        <v>18</v>
      </c>
      <c r="D24" s="42" t="s">
        <v>19</v>
      </c>
      <c r="E24" s="14" t="s">
        <v>20</v>
      </c>
      <c r="F24" s="15">
        <f>400+92</f>
        <v>492</v>
      </c>
      <c r="G24" s="14"/>
      <c r="H24" s="16">
        <f aca="true" t="shared" si="1" ref="H24:H29">F24</f>
        <v>492</v>
      </c>
      <c r="I24" s="14"/>
      <c r="J24" s="55" t="s">
        <v>24</v>
      </c>
      <c r="L24" s="17"/>
    </row>
    <row r="25" spans="1:12" ht="32.25" customHeight="1" thickBot="1">
      <c r="A25" s="43"/>
      <c r="B25" s="56"/>
      <c r="C25" s="43"/>
      <c r="D25" s="43"/>
      <c r="E25" s="14" t="s">
        <v>21</v>
      </c>
      <c r="F25" s="15">
        <f>190+100</f>
        <v>290</v>
      </c>
      <c r="G25" s="14"/>
      <c r="H25" s="16">
        <f t="shared" si="1"/>
        <v>290</v>
      </c>
      <c r="I25" s="14"/>
      <c r="J25" s="56"/>
      <c r="L25" s="17"/>
    </row>
    <row r="26" spans="1:12" ht="26.25" customHeight="1" thickBot="1">
      <c r="A26" s="44"/>
      <c r="B26" s="57"/>
      <c r="C26" s="44"/>
      <c r="D26" s="44"/>
      <c r="E26" s="14" t="s">
        <v>22</v>
      </c>
      <c r="F26" s="15">
        <f>200+120</f>
        <v>320</v>
      </c>
      <c r="G26" s="14"/>
      <c r="H26" s="16">
        <f t="shared" si="1"/>
        <v>320</v>
      </c>
      <c r="I26" s="14"/>
      <c r="J26" s="57"/>
      <c r="L26" s="17"/>
    </row>
    <row r="27" spans="1:12" ht="23.25" customHeight="1" thickBot="1">
      <c r="A27" s="42">
        <v>6</v>
      </c>
      <c r="B27" s="55" t="s">
        <v>70</v>
      </c>
      <c r="C27" s="42" t="s">
        <v>18</v>
      </c>
      <c r="D27" s="42" t="s">
        <v>19</v>
      </c>
      <c r="E27" s="14" t="s">
        <v>20</v>
      </c>
      <c r="F27" s="15">
        <v>400</v>
      </c>
      <c r="G27" s="14"/>
      <c r="H27" s="16">
        <f t="shared" si="1"/>
        <v>400</v>
      </c>
      <c r="I27" s="14"/>
      <c r="J27" s="55" t="s">
        <v>24</v>
      </c>
      <c r="L27" s="17"/>
    </row>
    <row r="28" spans="1:12" ht="32.25" customHeight="1" thickBot="1">
      <c r="A28" s="43"/>
      <c r="B28" s="56"/>
      <c r="C28" s="43"/>
      <c r="D28" s="43"/>
      <c r="E28" s="14" t="s">
        <v>21</v>
      </c>
      <c r="F28" s="15">
        <v>230</v>
      </c>
      <c r="G28" s="14"/>
      <c r="H28" s="16">
        <f t="shared" si="1"/>
        <v>230</v>
      </c>
      <c r="I28" s="14"/>
      <c r="J28" s="56"/>
      <c r="L28" s="17"/>
    </row>
    <row r="29" spans="1:12" ht="25.5" customHeight="1" thickBot="1">
      <c r="A29" s="44"/>
      <c r="B29" s="57"/>
      <c r="C29" s="44"/>
      <c r="D29" s="44"/>
      <c r="E29" s="14" t="s">
        <v>22</v>
      </c>
      <c r="F29" s="15">
        <v>240</v>
      </c>
      <c r="G29" s="14"/>
      <c r="H29" s="16">
        <f t="shared" si="1"/>
        <v>240</v>
      </c>
      <c r="I29" s="14"/>
      <c r="J29" s="57"/>
      <c r="L29" s="17"/>
    </row>
    <row r="30" spans="1:12" ht="93.75" customHeight="1" thickBot="1">
      <c r="A30" s="18">
        <v>7</v>
      </c>
      <c r="B30" s="23" t="s">
        <v>85</v>
      </c>
      <c r="C30" s="18" t="s">
        <v>18</v>
      </c>
      <c r="D30" s="18" t="s">
        <v>19</v>
      </c>
      <c r="E30" s="14" t="s">
        <v>20</v>
      </c>
      <c r="F30" s="15">
        <v>4.4</v>
      </c>
      <c r="G30" s="14"/>
      <c r="H30" s="16">
        <v>4.4</v>
      </c>
      <c r="I30" s="14"/>
      <c r="J30" s="19" t="s">
        <v>86</v>
      </c>
      <c r="L30" s="17"/>
    </row>
    <row r="31" spans="1:12" ht="22.5" customHeight="1" thickBot="1">
      <c r="A31" s="42">
        <v>8</v>
      </c>
      <c r="B31" s="55" t="s">
        <v>28</v>
      </c>
      <c r="C31" s="42" t="s">
        <v>18</v>
      </c>
      <c r="D31" s="42" t="s">
        <v>19</v>
      </c>
      <c r="E31" s="14" t="s">
        <v>20</v>
      </c>
      <c r="F31" s="15">
        <v>75</v>
      </c>
      <c r="G31" s="14"/>
      <c r="H31" s="16">
        <f>F31</f>
        <v>75</v>
      </c>
      <c r="I31" s="14"/>
      <c r="J31" s="55" t="s">
        <v>29</v>
      </c>
      <c r="L31" s="17"/>
    </row>
    <row r="32" spans="1:12" ht="28.5" customHeight="1" thickBot="1">
      <c r="A32" s="43"/>
      <c r="B32" s="56"/>
      <c r="C32" s="43"/>
      <c r="D32" s="43"/>
      <c r="E32" s="14" t="s">
        <v>21</v>
      </c>
      <c r="F32" s="15">
        <v>50</v>
      </c>
      <c r="G32" s="14"/>
      <c r="H32" s="16">
        <f>F32</f>
        <v>50</v>
      </c>
      <c r="I32" s="14"/>
      <c r="J32" s="56"/>
      <c r="L32" s="17"/>
    </row>
    <row r="33" spans="1:12" ht="26.25" customHeight="1" thickBot="1">
      <c r="A33" s="44"/>
      <c r="B33" s="57"/>
      <c r="C33" s="44"/>
      <c r="D33" s="44"/>
      <c r="E33" s="14" t="s">
        <v>22</v>
      </c>
      <c r="F33" s="15">
        <v>50</v>
      </c>
      <c r="G33" s="14"/>
      <c r="H33" s="16">
        <f>F33</f>
        <v>50</v>
      </c>
      <c r="I33" s="14"/>
      <c r="J33" s="57"/>
      <c r="L33" s="17"/>
    </row>
    <row r="34" spans="1:12" s="36" customFormat="1" ht="13.5" thickBot="1">
      <c r="A34" s="49" t="s">
        <v>0</v>
      </c>
      <c r="B34" s="50"/>
      <c r="C34" s="50"/>
      <c r="D34" s="50"/>
      <c r="E34" s="51"/>
      <c r="F34" s="26">
        <f>SUM(F14:F33)</f>
        <v>3355</v>
      </c>
      <c r="G34" s="26">
        <f>SUM(G14:G33)</f>
        <v>0</v>
      </c>
      <c r="H34" s="26">
        <f>SUM(H14:H33)</f>
        <v>3355</v>
      </c>
      <c r="I34" s="26">
        <f>SUM(I14:I33)</f>
        <v>0</v>
      </c>
      <c r="J34" s="27"/>
      <c r="L34" s="37"/>
    </row>
    <row r="35" spans="1:12" ht="16.5" thickBot="1">
      <c r="A35" s="52" t="s">
        <v>62</v>
      </c>
      <c r="B35" s="53"/>
      <c r="C35" s="53"/>
      <c r="D35" s="53"/>
      <c r="E35" s="53"/>
      <c r="F35" s="53"/>
      <c r="G35" s="53"/>
      <c r="H35" s="53"/>
      <c r="I35" s="53"/>
      <c r="J35" s="54"/>
      <c r="L35" s="17"/>
    </row>
    <row r="36" spans="1:12" ht="36" customHeight="1" thickBot="1">
      <c r="A36" s="42">
        <v>1</v>
      </c>
      <c r="B36" s="46" t="s">
        <v>77</v>
      </c>
      <c r="C36" s="20" t="s">
        <v>74</v>
      </c>
      <c r="D36" s="42" t="s">
        <v>19</v>
      </c>
      <c r="E36" s="42" t="s">
        <v>20</v>
      </c>
      <c r="F36" s="15">
        <f aca="true" t="shared" si="2" ref="F36:F45">H36</f>
        <v>144.6</v>
      </c>
      <c r="G36" s="14"/>
      <c r="H36" s="16">
        <f>(117000+27600)/1000</f>
        <v>144.6</v>
      </c>
      <c r="I36" s="14"/>
      <c r="J36" s="42" t="s">
        <v>31</v>
      </c>
      <c r="L36" s="17"/>
    </row>
    <row r="37" spans="1:12" ht="32.25" customHeight="1" thickBot="1">
      <c r="A37" s="44"/>
      <c r="B37" s="48"/>
      <c r="C37" s="20" t="s">
        <v>76</v>
      </c>
      <c r="D37" s="44"/>
      <c r="E37" s="44"/>
      <c r="F37" s="15">
        <f>H37</f>
        <v>93.5</v>
      </c>
      <c r="G37" s="14"/>
      <c r="H37" s="16">
        <f>(75500+18000)/1000</f>
        <v>93.5</v>
      </c>
      <c r="I37" s="14"/>
      <c r="J37" s="44"/>
      <c r="L37" s="17"/>
    </row>
    <row r="38" spans="1:12" s="36" customFormat="1" ht="24" customHeight="1" thickBot="1">
      <c r="A38" s="49" t="s">
        <v>0</v>
      </c>
      <c r="B38" s="50"/>
      <c r="C38" s="50"/>
      <c r="D38" s="50"/>
      <c r="E38" s="51"/>
      <c r="F38" s="26">
        <f>SUM(F36:F37)</f>
        <v>238.1</v>
      </c>
      <c r="G38" s="26">
        <f>SUM(G36:G37)</f>
        <v>0</v>
      </c>
      <c r="H38" s="26">
        <f>SUM(H36:H37)</f>
        <v>238.1</v>
      </c>
      <c r="I38" s="26">
        <f>SUM(I36:I37)</f>
        <v>0</v>
      </c>
      <c r="J38" s="27"/>
      <c r="L38" s="37"/>
    </row>
    <row r="39" spans="1:12" ht="16.5" thickBot="1">
      <c r="A39" s="52" t="s">
        <v>63</v>
      </c>
      <c r="B39" s="53"/>
      <c r="C39" s="53"/>
      <c r="D39" s="53"/>
      <c r="E39" s="53"/>
      <c r="F39" s="53"/>
      <c r="G39" s="53"/>
      <c r="H39" s="53"/>
      <c r="I39" s="53"/>
      <c r="J39" s="54"/>
      <c r="L39" s="17"/>
    </row>
    <row r="40" spans="1:12" ht="27" customHeight="1" thickBot="1">
      <c r="A40" s="42">
        <v>1</v>
      </c>
      <c r="B40" s="46" t="s">
        <v>78</v>
      </c>
      <c r="C40" s="12" t="s">
        <v>74</v>
      </c>
      <c r="D40" s="42" t="s">
        <v>19</v>
      </c>
      <c r="E40" s="42" t="s">
        <v>20</v>
      </c>
      <c r="F40" s="15">
        <f t="shared" si="2"/>
        <v>49</v>
      </c>
      <c r="G40" s="14"/>
      <c r="H40" s="16">
        <f>49000/1000</f>
        <v>49</v>
      </c>
      <c r="I40" s="14"/>
      <c r="J40" s="42" t="s">
        <v>31</v>
      </c>
      <c r="L40" s="17"/>
    </row>
    <row r="41" spans="1:12" ht="47.25" customHeight="1" thickBot="1">
      <c r="A41" s="44"/>
      <c r="B41" s="48"/>
      <c r="C41" s="12" t="s">
        <v>75</v>
      </c>
      <c r="D41" s="44"/>
      <c r="E41" s="44"/>
      <c r="F41" s="15">
        <f t="shared" si="2"/>
        <v>46</v>
      </c>
      <c r="G41" s="14"/>
      <c r="H41" s="16">
        <v>46</v>
      </c>
      <c r="I41" s="14"/>
      <c r="J41" s="43"/>
      <c r="L41" s="17"/>
    </row>
    <row r="42" spans="1:12" ht="18" customHeight="1" thickBot="1">
      <c r="A42" s="42">
        <v>2</v>
      </c>
      <c r="B42" s="46" t="s">
        <v>79</v>
      </c>
      <c r="C42" s="24" t="s">
        <v>46</v>
      </c>
      <c r="D42" s="42" t="s">
        <v>19</v>
      </c>
      <c r="E42" s="42" t="s">
        <v>20</v>
      </c>
      <c r="F42" s="15">
        <f t="shared" si="2"/>
        <v>70</v>
      </c>
      <c r="G42" s="14"/>
      <c r="H42" s="16">
        <f>70000/1000</f>
        <v>70</v>
      </c>
      <c r="I42" s="14"/>
      <c r="J42" s="43"/>
      <c r="L42" s="17"/>
    </row>
    <row r="43" spans="1:12" ht="18.75" customHeight="1" thickBot="1">
      <c r="A43" s="43"/>
      <c r="B43" s="47"/>
      <c r="C43" s="24" t="s">
        <v>80</v>
      </c>
      <c r="D43" s="43"/>
      <c r="E43" s="43"/>
      <c r="F43" s="15">
        <f t="shared" si="2"/>
        <v>90</v>
      </c>
      <c r="G43" s="14"/>
      <c r="H43" s="16">
        <f>90000/1000</f>
        <v>90</v>
      </c>
      <c r="I43" s="14"/>
      <c r="J43" s="43"/>
      <c r="L43" s="17"/>
    </row>
    <row r="44" spans="1:12" ht="21.75" customHeight="1" thickBot="1">
      <c r="A44" s="43"/>
      <c r="B44" s="47"/>
      <c r="C44" s="20" t="s">
        <v>74</v>
      </c>
      <c r="D44" s="43"/>
      <c r="E44" s="43"/>
      <c r="F44" s="15">
        <f t="shared" si="2"/>
        <v>50</v>
      </c>
      <c r="G44" s="14"/>
      <c r="H44" s="16">
        <f>50000/1000</f>
        <v>50</v>
      </c>
      <c r="I44" s="14"/>
      <c r="J44" s="43"/>
      <c r="L44" s="17"/>
    </row>
    <row r="45" spans="1:12" ht="17.25" customHeight="1" thickBot="1">
      <c r="A45" s="44"/>
      <c r="B45" s="48"/>
      <c r="C45" s="20" t="s">
        <v>76</v>
      </c>
      <c r="D45" s="44"/>
      <c r="E45" s="44"/>
      <c r="F45" s="15">
        <f t="shared" si="2"/>
        <v>50</v>
      </c>
      <c r="G45" s="14"/>
      <c r="H45" s="16">
        <f>50000/1000</f>
        <v>50</v>
      </c>
      <c r="I45" s="14"/>
      <c r="J45" s="43"/>
      <c r="L45" s="17"/>
    </row>
    <row r="46" spans="1:12" ht="83.25" customHeight="1" thickBot="1">
      <c r="A46" s="20">
        <v>3</v>
      </c>
      <c r="B46" s="25" t="s">
        <v>88</v>
      </c>
      <c r="C46" s="14" t="s">
        <v>73</v>
      </c>
      <c r="D46" s="14" t="s">
        <v>19</v>
      </c>
      <c r="E46" s="14" t="s">
        <v>20</v>
      </c>
      <c r="F46" s="15">
        <f>8000/1000</f>
        <v>8</v>
      </c>
      <c r="G46" s="14"/>
      <c r="H46" s="16">
        <f>F46</f>
        <v>8</v>
      </c>
      <c r="I46" s="14"/>
      <c r="J46" s="44"/>
      <c r="L46" s="17"/>
    </row>
    <row r="47" spans="1:12" s="28" customFormat="1" ht="13.5" thickBot="1">
      <c r="A47" s="49" t="s">
        <v>0</v>
      </c>
      <c r="B47" s="50"/>
      <c r="C47" s="50"/>
      <c r="D47" s="50"/>
      <c r="E47" s="51"/>
      <c r="F47" s="26">
        <f>SUM(F40:F46)</f>
        <v>363</v>
      </c>
      <c r="G47" s="26">
        <f>SUM(G40:G46)</f>
        <v>0</v>
      </c>
      <c r="H47" s="26">
        <f>SUM(H40:H46)</f>
        <v>363</v>
      </c>
      <c r="I47" s="26">
        <f>SUM(I40:I46)</f>
        <v>0</v>
      </c>
      <c r="J47" s="27"/>
      <c r="L47" s="17"/>
    </row>
    <row r="48" spans="1:12" ht="16.5" thickBot="1">
      <c r="A48" s="52" t="s">
        <v>61</v>
      </c>
      <c r="B48" s="53"/>
      <c r="C48" s="53"/>
      <c r="D48" s="53"/>
      <c r="E48" s="53"/>
      <c r="F48" s="53"/>
      <c r="G48" s="53"/>
      <c r="H48" s="53"/>
      <c r="I48" s="53"/>
      <c r="J48" s="54"/>
      <c r="L48" s="17"/>
    </row>
    <row r="49" spans="1:12" ht="20.25" customHeight="1" thickBot="1">
      <c r="A49" s="42" t="s">
        <v>11</v>
      </c>
      <c r="B49" s="46" t="s">
        <v>33</v>
      </c>
      <c r="C49" s="42" t="s">
        <v>18</v>
      </c>
      <c r="D49" s="42" t="s">
        <v>19</v>
      </c>
      <c r="E49" s="14" t="s">
        <v>20</v>
      </c>
      <c r="F49" s="15">
        <f aca="true" t="shared" si="3" ref="F49:F59">H49</f>
        <v>52.5</v>
      </c>
      <c r="G49" s="14"/>
      <c r="H49" s="16">
        <f>(52500)/1000</f>
        <v>52.5</v>
      </c>
      <c r="I49" s="14"/>
      <c r="J49" s="55" t="s">
        <v>34</v>
      </c>
      <c r="L49" s="17"/>
    </row>
    <row r="50" spans="1:12" ht="25.5" customHeight="1" thickBot="1">
      <c r="A50" s="43"/>
      <c r="B50" s="47"/>
      <c r="C50" s="43"/>
      <c r="D50" s="43"/>
      <c r="E50" s="14" t="s">
        <v>21</v>
      </c>
      <c r="F50" s="15">
        <f t="shared" si="3"/>
        <v>60</v>
      </c>
      <c r="G50" s="14"/>
      <c r="H50" s="16">
        <v>60</v>
      </c>
      <c r="I50" s="14"/>
      <c r="J50" s="56"/>
      <c r="L50" s="17"/>
    </row>
    <row r="51" spans="1:12" ht="21" customHeight="1" thickBot="1">
      <c r="A51" s="44"/>
      <c r="B51" s="48"/>
      <c r="C51" s="44"/>
      <c r="D51" s="44"/>
      <c r="E51" s="14" t="s">
        <v>22</v>
      </c>
      <c r="F51" s="15">
        <f t="shared" si="3"/>
        <v>60</v>
      </c>
      <c r="G51" s="14"/>
      <c r="H51" s="16">
        <v>60</v>
      </c>
      <c r="I51" s="14"/>
      <c r="J51" s="57"/>
      <c r="L51" s="17"/>
    </row>
    <row r="52" spans="1:12" ht="19.5" customHeight="1" thickBot="1">
      <c r="A52" s="42">
        <v>2</v>
      </c>
      <c r="B52" s="46" t="s">
        <v>35</v>
      </c>
      <c r="C52" s="42" t="s">
        <v>30</v>
      </c>
      <c r="D52" s="42" t="s">
        <v>19</v>
      </c>
      <c r="E52" s="14" t="s">
        <v>20</v>
      </c>
      <c r="F52" s="15">
        <f t="shared" si="3"/>
        <v>230</v>
      </c>
      <c r="G52" s="14"/>
      <c r="H52" s="16">
        <f>(131125+51757+47118)/1000</f>
        <v>230</v>
      </c>
      <c r="I52" s="14"/>
      <c r="J52" s="55" t="s">
        <v>36</v>
      </c>
      <c r="L52" s="17"/>
    </row>
    <row r="53" spans="1:12" ht="22.5" customHeight="1" thickBot="1">
      <c r="A53" s="43"/>
      <c r="B53" s="47"/>
      <c r="C53" s="43"/>
      <c r="D53" s="43"/>
      <c r="E53" s="14" t="s">
        <v>21</v>
      </c>
      <c r="F53" s="15">
        <f t="shared" si="3"/>
        <v>250</v>
      </c>
      <c r="G53" s="14"/>
      <c r="H53" s="16">
        <v>250</v>
      </c>
      <c r="I53" s="14"/>
      <c r="J53" s="56"/>
      <c r="L53" s="17"/>
    </row>
    <row r="54" spans="1:12" ht="33.75" customHeight="1" thickBot="1">
      <c r="A54" s="44"/>
      <c r="B54" s="48"/>
      <c r="C54" s="44"/>
      <c r="D54" s="44"/>
      <c r="E54" s="14" t="s">
        <v>22</v>
      </c>
      <c r="F54" s="15">
        <f t="shared" si="3"/>
        <v>280</v>
      </c>
      <c r="G54" s="14"/>
      <c r="H54" s="16">
        <v>280</v>
      </c>
      <c r="I54" s="14"/>
      <c r="J54" s="57"/>
      <c r="L54" s="17"/>
    </row>
    <row r="55" spans="1:12" ht="21.75" customHeight="1" thickBot="1">
      <c r="A55" s="42">
        <v>3</v>
      </c>
      <c r="B55" s="46" t="s">
        <v>37</v>
      </c>
      <c r="C55" s="42" t="s">
        <v>18</v>
      </c>
      <c r="D55" s="42" t="s">
        <v>19</v>
      </c>
      <c r="E55" s="14" t="s">
        <v>20</v>
      </c>
      <c r="F55" s="15">
        <f t="shared" si="3"/>
        <v>180.05</v>
      </c>
      <c r="G55" s="14"/>
      <c r="H55" s="16">
        <f>(180050)/1000</f>
        <v>180.05</v>
      </c>
      <c r="I55" s="14"/>
      <c r="J55" s="55" t="s">
        <v>24</v>
      </c>
      <c r="L55" s="17"/>
    </row>
    <row r="56" spans="1:12" ht="22.5" customHeight="1" thickBot="1">
      <c r="A56" s="43"/>
      <c r="B56" s="47"/>
      <c r="C56" s="43"/>
      <c r="D56" s="43"/>
      <c r="E56" s="14" t="s">
        <v>21</v>
      </c>
      <c r="F56" s="15">
        <f t="shared" si="3"/>
        <v>200</v>
      </c>
      <c r="G56" s="14"/>
      <c r="H56" s="16">
        <v>200</v>
      </c>
      <c r="I56" s="14"/>
      <c r="J56" s="56"/>
      <c r="L56" s="17"/>
    </row>
    <row r="57" spans="1:12" ht="27" customHeight="1" thickBot="1">
      <c r="A57" s="44"/>
      <c r="B57" s="48"/>
      <c r="C57" s="44"/>
      <c r="D57" s="44"/>
      <c r="E57" s="14" t="s">
        <v>22</v>
      </c>
      <c r="F57" s="15">
        <f t="shared" si="3"/>
        <v>220</v>
      </c>
      <c r="G57" s="14"/>
      <c r="H57" s="16">
        <v>220</v>
      </c>
      <c r="I57" s="14"/>
      <c r="J57" s="57"/>
      <c r="L57" s="17"/>
    </row>
    <row r="58" spans="1:12" ht="76.5" customHeight="1" thickBot="1">
      <c r="A58" s="20">
        <v>4</v>
      </c>
      <c r="B58" s="21" t="s">
        <v>81</v>
      </c>
      <c r="C58" s="14" t="s">
        <v>82</v>
      </c>
      <c r="D58" s="14" t="s">
        <v>19</v>
      </c>
      <c r="E58" s="14" t="s">
        <v>20</v>
      </c>
      <c r="F58" s="15">
        <f>H58</f>
        <v>119.24524000000001</v>
      </c>
      <c r="G58" s="14"/>
      <c r="H58" s="16">
        <f>(4600+4250+4500+105895.24)/1000</f>
        <v>119.24524000000001</v>
      </c>
      <c r="I58" s="14"/>
      <c r="J58" s="29" t="s">
        <v>36</v>
      </c>
      <c r="L58" s="17"/>
    </row>
    <row r="59" spans="1:12" ht="78" customHeight="1" thickBot="1">
      <c r="A59" s="20">
        <v>5</v>
      </c>
      <c r="B59" s="21" t="s">
        <v>38</v>
      </c>
      <c r="C59" s="14" t="s">
        <v>18</v>
      </c>
      <c r="D59" s="14" t="s">
        <v>19</v>
      </c>
      <c r="E59" s="14" t="s">
        <v>20</v>
      </c>
      <c r="F59" s="15">
        <f t="shared" si="3"/>
        <v>50</v>
      </c>
      <c r="G59" s="14"/>
      <c r="H59" s="16">
        <f>(50000)/1000</f>
        <v>50</v>
      </c>
      <c r="I59" s="14"/>
      <c r="J59" s="29" t="s">
        <v>39</v>
      </c>
      <c r="L59" s="17"/>
    </row>
    <row r="60" spans="1:12" s="28" customFormat="1" ht="13.5" thickBot="1">
      <c r="A60" s="49" t="s">
        <v>0</v>
      </c>
      <c r="B60" s="50"/>
      <c r="C60" s="50"/>
      <c r="D60" s="50"/>
      <c r="E60" s="51"/>
      <c r="F60" s="26">
        <f>SUM(F49:F59)</f>
        <v>1701.79524</v>
      </c>
      <c r="G60" s="26">
        <f>SUM(G49:G59)</f>
        <v>0</v>
      </c>
      <c r="H60" s="26">
        <f>SUM(H49:H59)</f>
        <v>1701.79524</v>
      </c>
      <c r="I60" s="26">
        <f>SUM(I49:I59)</f>
        <v>0</v>
      </c>
      <c r="J60" s="27"/>
      <c r="L60" s="17"/>
    </row>
    <row r="61" spans="1:12" ht="16.5" thickBot="1">
      <c r="A61" s="52" t="s">
        <v>43</v>
      </c>
      <c r="B61" s="53"/>
      <c r="C61" s="53"/>
      <c r="D61" s="53"/>
      <c r="E61" s="53"/>
      <c r="F61" s="53"/>
      <c r="G61" s="53"/>
      <c r="H61" s="53"/>
      <c r="I61" s="53"/>
      <c r="J61" s="54"/>
      <c r="L61" s="17"/>
    </row>
    <row r="62" spans="1:12" ht="72.75" customHeight="1" thickBot="1">
      <c r="A62" s="20">
        <v>1</v>
      </c>
      <c r="B62" s="21" t="s">
        <v>40</v>
      </c>
      <c r="C62" s="14" t="s">
        <v>41</v>
      </c>
      <c r="D62" s="14" t="s">
        <v>19</v>
      </c>
      <c r="E62" s="14" t="s">
        <v>20</v>
      </c>
      <c r="F62" s="15">
        <f>H62</f>
        <v>735.7</v>
      </c>
      <c r="G62" s="14"/>
      <c r="H62" s="16">
        <f>(165640+149654+337272+83134)/1000</f>
        <v>735.7</v>
      </c>
      <c r="I62" s="14"/>
      <c r="J62" s="22" t="s">
        <v>42</v>
      </c>
      <c r="L62" s="17"/>
    </row>
    <row r="63" spans="1:12" ht="75.75" customHeight="1" thickBot="1">
      <c r="A63" s="20">
        <v>2</v>
      </c>
      <c r="B63" s="21" t="s">
        <v>44</v>
      </c>
      <c r="C63" s="14" t="s">
        <v>46</v>
      </c>
      <c r="D63" s="14" t="s">
        <v>19</v>
      </c>
      <c r="E63" s="14" t="s">
        <v>20</v>
      </c>
      <c r="F63" s="15">
        <f>H63</f>
        <v>171.265</v>
      </c>
      <c r="G63" s="14"/>
      <c r="H63" s="16">
        <f>(171265)/1000</f>
        <v>171.265</v>
      </c>
      <c r="I63" s="14"/>
      <c r="J63" s="22" t="s">
        <v>47</v>
      </c>
      <c r="L63" s="17"/>
    </row>
    <row r="64" spans="1:12" ht="70.5" customHeight="1" thickBot="1">
      <c r="A64" s="20">
        <v>3</v>
      </c>
      <c r="B64" s="21" t="s">
        <v>45</v>
      </c>
      <c r="C64" s="14" t="s">
        <v>46</v>
      </c>
      <c r="D64" s="14" t="s">
        <v>19</v>
      </c>
      <c r="E64" s="14" t="s">
        <v>20</v>
      </c>
      <c r="F64" s="15">
        <f>H64</f>
        <v>295.037</v>
      </c>
      <c r="G64" s="14"/>
      <c r="H64" s="16">
        <f>(295037)/1000</f>
        <v>295.037</v>
      </c>
      <c r="I64" s="14"/>
      <c r="J64" s="22" t="s">
        <v>42</v>
      </c>
      <c r="L64" s="17"/>
    </row>
    <row r="65" spans="1:12" ht="79.5" customHeight="1" thickBot="1">
      <c r="A65" s="20">
        <v>4</v>
      </c>
      <c r="B65" s="21" t="s">
        <v>48</v>
      </c>
      <c r="C65" s="14" t="s">
        <v>32</v>
      </c>
      <c r="D65" s="14" t="s">
        <v>19</v>
      </c>
      <c r="E65" s="14" t="s">
        <v>20</v>
      </c>
      <c r="F65" s="15">
        <f>H65</f>
        <v>89.275</v>
      </c>
      <c r="G65" s="14"/>
      <c r="H65" s="16">
        <f>(89275)/1000</f>
        <v>89.275</v>
      </c>
      <c r="I65" s="14"/>
      <c r="J65" s="22" t="s">
        <v>42</v>
      </c>
      <c r="L65" s="17"/>
    </row>
    <row r="66" spans="1:12" ht="74.25" customHeight="1" thickBot="1">
      <c r="A66" s="20">
        <v>5</v>
      </c>
      <c r="B66" s="21" t="s">
        <v>55</v>
      </c>
      <c r="C66" s="14" t="s">
        <v>57</v>
      </c>
      <c r="D66" s="14" t="s">
        <v>19</v>
      </c>
      <c r="E66" s="14" t="s">
        <v>21</v>
      </c>
      <c r="F66" s="15">
        <f>H66</f>
        <v>1500</v>
      </c>
      <c r="G66" s="14"/>
      <c r="H66" s="16">
        <v>1500</v>
      </c>
      <c r="I66" s="14"/>
      <c r="J66" s="22" t="s">
        <v>58</v>
      </c>
      <c r="L66" s="17"/>
    </row>
    <row r="67" spans="1:12" ht="75" customHeight="1" thickBot="1">
      <c r="A67" s="20">
        <v>6</v>
      </c>
      <c r="B67" s="21" t="s">
        <v>56</v>
      </c>
      <c r="C67" s="14" t="s">
        <v>32</v>
      </c>
      <c r="D67" s="14" t="s">
        <v>19</v>
      </c>
      <c r="E67" s="14" t="s">
        <v>21</v>
      </c>
      <c r="F67" s="15">
        <f>H67+G67+I67</f>
        <v>300</v>
      </c>
      <c r="G67" s="14"/>
      <c r="H67" s="16">
        <v>300</v>
      </c>
      <c r="I67" s="15"/>
      <c r="J67" s="22" t="s">
        <v>58</v>
      </c>
      <c r="L67" s="17"/>
    </row>
    <row r="68" spans="1:12" ht="75" customHeight="1" thickBot="1">
      <c r="A68" s="30">
        <v>7</v>
      </c>
      <c r="B68" s="29" t="s">
        <v>71</v>
      </c>
      <c r="C68" s="14" t="s">
        <v>32</v>
      </c>
      <c r="D68" s="20" t="s">
        <v>19</v>
      </c>
      <c r="E68" s="14" t="s">
        <v>20</v>
      </c>
      <c r="F68" s="15">
        <v>40.8</v>
      </c>
      <c r="G68" s="14"/>
      <c r="H68" s="16">
        <v>40.8</v>
      </c>
      <c r="I68" s="15"/>
      <c r="J68" s="22" t="s">
        <v>58</v>
      </c>
      <c r="L68" s="17"/>
    </row>
    <row r="69" spans="1:12" ht="87" customHeight="1" thickBot="1">
      <c r="A69" s="30">
        <v>8</v>
      </c>
      <c r="B69" s="35" t="s">
        <v>87</v>
      </c>
      <c r="C69" s="14" t="s">
        <v>32</v>
      </c>
      <c r="D69" s="20" t="s">
        <v>19</v>
      </c>
      <c r="E69" s="14" t="s">
        <v>20</v>
      </c>
      <c r="F69" s="15">
        <f>85522/1000</f>
        <v>85.522</v>
      </c>
      <c r="G69" s="14"/>
      <c r="H69" s="16">
        <f>F69</f>
        <v>85.522</v>
      </c>
      <c r="I69" s="15"/>
      <c r="J69" s="22" t="s">
        <v>58</v>
      </c>
      <c r="L69" s="17"/>
    </row>
    <row r="70" spans="1:12" ht="75" customHeight="1" thickBot="1">
      <c r="A70" s="30">
        <v>9</v>
      </c>
      <c r="B70" s="29" t="s">
        <v>83</v>
      </c>
      <c r="C70" s="14" t="s">
        <v>32</v>
      </c>
      <c r="D70" s="20" t="s">
        <v>19</v>
      </c>
      <c r="E70" s="14" t="s">
        <v>20</v>
      </c>
      <c r="F70" s="15">
        <f>(187360+15000+5000)/1000</f>
        <v>207.36</v>
      </c>
      <c r="G70" s="14"/>
      <c r="H70" s="16">
        <f>F70</f>
        <v>207.36</v>
      </c>
      <c r="I70" s="15"/>
      <c r="J70" s="22" t="s">
        <v>42</v>
      </c>
      <c r="L70" s="17"/>
    </row>
    <row r="71" spans="1:12" ht="12.75" customHeight="1" thickBot="1">
      <c r="A71" s="65" t="s">
        <v>13</v>
      </c>
      <c r="B71" s="66"/>
      <c r="C71" s="66"/>
      <c r="D71" s="67"/>
      <c r="E71" s="31"/>
      <c r="F71" s="26">
        <f>SUM(F62:F70)</f>
        <v>3424.9590000000003</v>
      </c>
      <c r="G71" s="26">
        <f>SUM(G62:G70)</f>
        <v>0</v>
      </c>
      <c r="H71" s="26">
        <f>SUM(H62:H70)</f>
        <v>3424.9590000000003</v>
      </c>
      <c r="I71" s="26">
        <f>SUM(I62:I70)</f>
        <v>0</v>
      </c>
      <c r="J71" s="32" t="s">
        <v>12</v>
      </c>
      <c r="L71" s="17"/>
    </row>
    <row r="72" spans="1:10" ht="16.5" thickBot="1">
      <c r="A72" s="52" t="s">
        <v>50</v>
      </c>
      <c r="B72" s="53"/>
      <c r="C72" s="53"/>
      <c r="D72" s="53"/>
      <c r="E72" s="53"/>
      <c r="F72" s="53"/>
      <c r="G72" s="53"/>
      <c r="H72" s="53"/>
      <c r="I72" s="53"/>
      <c r="J72" s="54"/>
    </row>
    <row r="73" spans="1:12" ht="75.75" customHeight="1" thickBot="1">
      <c r="A73" s="12" t="s">
        <v>11</v>
      </c>
      <c r="B73" s="13" t="s">
        <v>51</v>
      </c>
      <c r="C73" s="33" t="s">
        <v>52</v>
      </c>
      <c r="D73" s="12" t="s">
        <v>19</v>
      </c>
      <c r="E73" s="14" t="s">
        <v>21</v>
      </c>
      <c r="F73" s="15">
        <f>H73</f>
        <v>500</v>
      </c>
      <c r="G73" s="14"/>
      <c r="H73" s="16">
        <v>500</v>
      </c>
      <c r="I73" s="14"/>
      <c r="J73" s="46" t="s">
        <v>50</v>
      </c>
      <c r="L73" s="17"/>
    </row>
    <row r="74" spans="1:10" ht="77.25" customHeight="1" thickBot="1">
      <c r="A74" s="12">
        <v>2</v>
      </c>
      <c r="B74" s="13" t="s">
        <v>53</v>
      </c>
      <c r="C74" s="14" t="s">
        <v>18</v>
      </c>
      <c r="D74" s="12" t="s">
        <v>19</v>
      </c>
      <c r="E74" s="14" t="s">
        <v>21</v>
      </c>
      <c r="F74" s="15">
        <f>H74</f>
        <v>200</v>
      </c>
      <c r="G74" s="14"/>
      <c r="H74" s="16">
        <v>200</v>
      </c>
      <c r="I74" s="14"/>
      <c r="J74" s="47"/>
    </row>
    <row r="75" spans="1:10" ht="81.75" customHeight="1" thickBot="1">
      <c r="A75" s="20">
        <v>3</v>
      </c>
      <c r="B75" s="21" t="s">
        <v>54</v>
      </c>
      <c r="C75" s="14" t="s">
        <v>18</v>
      </c>
      <c r="D75" s="14" t="s">
        <v>19</v>
      </c>
      <c r="E75" s="14" t="s">
        <v>21</v>
      </c>
      <c r="F75" s="15">
        <f>H75</f>
        <v>40</v>
      </c>
      <c r="G75" s="14"/>
      <c r="H75" s="16">
        <v>40</v>
      </c>
      <c r="I75" s="14"/>
      <c r="J75" s="48"/>
    </row>
    <row r="76" spans="1:10" s="28" customFormat="1" ht="13.5" thickBot="1">
      <c r="A76" s="49" t="s">
        <v>0</v>
      </c>
      <c r="B76" s="50"/>
      <c r="C76" s="50"/>
      <c r="D76" s="50"/>
      <c r="E76" s="51"/>
      <c r="F76" s="26">
        <f>SUM(F73:F75)</f>
        <v>740</v>
      </c>
      <c r="G76" s="26">
        <f>SUM(G73:G75)</f>
        <v>0</v>
      </c>
      <c r="H76" s="26">
        <f>SUM(H73:H75)</f>
        <v>740</v>
      </c>
      <c r="I76" s="26">
        <f>SUM(I73:I75)</f>
        <v>0</v>
      </c>
      <c r="J76" s="27"/>
    </row>
    <row r="77" spans="1:10" ht="16.5" customHeight="1" thickBot="1">
      <c r="A77" s="61" t="s">
        <v>66</v>
      </c>
      <c r="B77" s="62"/>
      <c r="C77" s="62"/>
      <c r="D77" s="62"/>
      <c r="E77" s="63"/>
      <c r="F77" s="26">
        <f>F34+F38+F47+F60+F71+F76</f>
        <v>9822.85424</v>
      </c>
      <c r="G77" s="26">
        <f>G34+G38+G47+G60+G71+G76</f>
        <v>0</v>
      </c>
      <c r="H77" s="26">
        <f>H34+H38+H47+H60+H71+H76</f>
        <v>9822.85424</v>
      </c>
      <c r="I77" s="26">
        <f>I34+I38+I47+I60+I71+I76</f>
        <v>0</v>
      </c>
      <c r="J77" s="32" t="s">
        <v>12</v>
      </c>
    </row>
    <row r="78" spans="1:10" s="28" customFormat="1" ht="16.5" thickBot="1">
      <c r="A78" s="58" t="s">
        <v>67</v>
      </c>
      <c r="B78" s="59"/>
      <c r="C78" s="59"/>
      <c r="D78" s="59"/>
      <c r="E78" s="60"/>
      <c r="F78" s="26">
        <f>F14+F17+F20+F24+F31+F36+F40+F49+F52+F55+F59+F62+F63+F64+F65+F68+F27+F41+F42+F43+F44+F45+F46+F58+F69+F70+F37+F30</f>
        <v>4171.85424</v>
      </c>
      <c r="G78" s="26">
        <f>G14+G17+G20+G24+G31+G36+G40+G49+G52+G55+G59+G62+G63+G64+G65+G68+G27+G41+G42+G43+G44+G45+G46+G58+G69+G70+G37+G30</f>
        <v>0</v>
      </c>
      <c r="H78" s="26">
        <f>H14+H17+H20+H24+H31+H36+H40+H49+H52+H55+H59+H62+H63+H64+H65+H68+H27+H41+H42+H43+H44+H45+H46+H58+H69+H70+H37+H30</f>
        <v>4171.85424</v>
      </c>
      <c r="I78" s="26">
        <f>I14+I17+I20+I24+I31+I36+I40+I49+I52+I55+I59+I62+I63+I64+I65+I68+I27+I41+I42+I43+I44+I45+I46+I58+I69+I70+I37+I30</f>
        <v>0</v>
      </c>
      <c r="J78" s="27"/>
    </row>
    <row r="79" spans="1:10" ht="16.5" customHeight="1" thickBot="1">
      <c r="A79" s="61" t="s">
        <v>21</v>
      </c>
      <c r="B79" s="62"/>
      <c r="C79" s="62"/>
      <c r="D79" s="62"/>
      <c r="E79" s="63"/>
      <c r="F79" s="26">
        <f>F15+F18+F21+F23+F25+F32+F50+F53+F56+F66+F67+F73+F74+F75+F28</f>
        <v>4077</v>
      </c>
      <c r="G79" s="26">
        <f>G15+G18+G21+G23+G25+G32+G50+G53+G56+G66+G67+G73+G74+G75+G28</f>
        <v>0</v>
      </c>
      <c r="H79" s="26">
        <f>H15+H18+H21+H23+H25+H32+H50+H53+H56+H66+H67+H73+H74+H75+H28</f>
        <v>4077</v>
      </c>
      <c r="I79" s="26">
        <f>I15+I18+I21+I23+I25+I32+I50+I53+I56+I66+I67+I73+I74+I75+I28</f>
        <v>0</v>
      </c>
      <c r="J79" s="32" t="s">
        <v>12</v>
      </c>
    </row>
    <row r="80" spans="1:10" ht="16.5" customHeight="1" thickBot="1">
      <c r="A80" s="61" t="s">
        <v>22</v>
      </c>
      <c r="B80" s="62"/>
      <c r="C80" s="62"/>
      <c r="D80" s="62"/>
      <c r="E80" s="63"/>
      <c r="F80" s="26">
        <f>F16+F19+F22+F26+F33+F51+F54+F57+F29</f>
        <v>1574</v>
      </c>
      <c r="G80" s="26">
        <f>G16+G19+G22+G26+G33+G51+G54+G57+G29</f>
        <v>0</v>
      </c>
      <c r="H80" s="26">
        <f>H16+H19+H22+H26+H33+H51+H54+H57+H29</f>
        <v>1574</v>
      </c>
      <c r="I80" s="26">
        <f>I16+I19+I22+I26+I33+I51+I54+I57+I29</f>
        <v>0</v>
      </c>
      <c r="J80" s="32" t="s">
        <v>12</v>
      </c>
    </row>
    <row r="83" ht="15.75">
      <c r="B83" s="34" t="s">
        <v>59</v>
      </c>
    </row>
  </sheetData>
  <sheetProtection/>
  <mergeCells count="87">
    <mergeCell ref="B40:B41"/>
    <mergeCell ref="D40:D41"/>
    <mergeCell ref="J40:J46"/>
    <mergeCell ref="E36:E37"/>
    <mergeCell ref="E40:E41"/>
    <mergeCell ref="B42:B45"/>
    <mergeCell ref="D42:D45"/>
    <mergeCell ref="A38:E38"/>
    <mergeCell ref="A39:J39"/>
    <mergeCell ref="B36:B37"/>
    <mergeCell ref="J31:J33"/>
    <mergeCell ref="D31:D33"/>
    <mergeCell ref="C31:C33"/>
    <mergeCell ref="G10:I10"/>
    <mergeCell ref="A13:J13"/>
    <mergeCell ref="A17:A19"/>
    <mergeCell ref="B17:B19"/>
    <mergeCell ref="C17:C19"/>
    <mergeCell ref="D17:D19"/>
    <mergeCell ref="J17:J19"/>
    <mergeCell ref="F9:I9"/>
    <mergeCell ref="D9:D11"/>
    <mergeCell ref="E9:E11"/>
    <mergeCell ref="F10:F11"/>
    <mergeCell ref="D14:D16"/>
    <mergeCell ref="A9:A11"/>
    <mergeCell ref="B9:B11"/>
    <mergeCell ref="C9:C11"/>
    <mergeCell ref="J9:J11"/>
    <mergeCell ref="B14:B16"/>
    <mergeCell ref="C14:C16"/>
    <mergeCell ref="A14:A16"/>
    <mergeCell ref="J14:J16"/>
    <mergeCell ref="A36:A37"/>
    <mergeCell ref="B31:B33"/>
    <mergeCell ref="A31:A33"/>
    <mergeCell ref="D20:D22"/>
    <mergeCell ref="A35:J35"/>
    <mergeCell ref="B27:B29"/>
    <mergeCell ref="C27:C29"/>
    <mergeCell ref="D27:D29"/>
    <mergeCell ref="B24:B26"/>
    <mergeCell ref="C24:C26"/>
    <mergeCell ref="D36:D37"/>
    <mergeCell ref="J36:J37"/>
    <mergeCell ref="A20:A22"/>
    <mergeCell ref="A24:A26"/>
    <mergeCell ref="D24:D26"/>
    <mergeCell ref="B20:B22"/>
    <mergeCell ref="C20:C22"/>
    <mergeCell ref="J20:J22"/>
    <mergeCell ref="J27:J29"/>
    <mergeCell ref="J24:J26"/>
    <mergeCell ref="A49:A51"/>
    <mergeCell ref="A71:D71"/>
    <mergeCell ref="A55:A57"/>
    <mergeCell ref="B55:B57"/>
    <mergeCell ref="C55:C57"/>
    <mergeCell ref="D55:D57"/>
    <mergeCell ref="B7:J7"/>
    <mergeCell ref="A72:J72"/>
    <mergeCell ref="A76:E76"/>
    <mergeCell ref="A77:E77"/>
    <mergeCell ref="B49:B51"/>
    <mergeCell ref="A40:A41"/>
    <mergeCell ref="A42:A45"/>
    <mergeCell ref="E42:E45"/>
    <mergeCell ref="C49:C51"/>
    <mergeCell ref="A52:A54"/>
    <mergeCell ref="J52:J54"/>
    <mergeCell ref="A78:E78"/>
    <mergeCell ref="A79:E79"/>
    <mergeCell ref="A80:E80"/>
    <mergeCell ref="B52:B54"/>
    <mergeCell ref="C52:C54"/>
    <mergeCell ref="D52:D54"/>
    <mergeCell ref="J55:J57"/>
    <mergeCell ref="A27:A29"/>
    <mergeCell ref="B6:J6"/>
    <mergeCell ref="J73:J75"/>
    <mergeCell ref="A34:E34"/>
    <mergeCell ref="A47:E47"/>
    <mergeCell ref="A60:E60"/>
    <mergeCell ref="A61:J61"/>
    <mergeCell ref="D49:D51"/>
    <mergeCell ref="J49:J51"/>
    <mergeCell ref="A48:J48"/>
  </mergeCells>
  <printOptions/>
  <pageMargins left="0.3937007874015748" right="0" top="0.15748031496062992" bottom="0.7874015748031497" header="0.31496062992125984" footer="0.31496062992125984"/>
  <pageSetup fitToHeight="4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LP-500</dc:creator>
  <cp:keywords/>
  <dc:description/>
  <cp:lastModifiedBy>Admin</cp:lastModifiedBy>
  <cp:lastPrinted>2019-05-17T08:04:32Z</cp:lastPrinted>
  <dcterms:created xsi:type="dcterms:W3CDTF">2018-09-04T04:37:33Z</dcterms:created>
  <dcterms:modified xsi:type="dcterms:W3CDTF">2019-05-17T08:05:36Z</dcterms:modified>
  <cp:category/>
  <cp:version/>
  <cp:contentType/>
  <cp:contentStatus/>
</cp:coreProperties>
</file>