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500" windowHeight="91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'Лист1'!$A$1:$J$131</definedName>
  </definedNames>
  <calcPr fullCalcOnLoad="1"/>
</workbook>
</file>

<file path=xl/sharedStrings.xml><?xml version="1.0" encoding="utf-8"?>
<sst xmlns="http://schemas.openxmlformats.org/spreadsheetml/2006/main" count="217" uniqueCount="143">
  <si>
    <t>Ліміти споживання енергоносіїв</t>
  </si>
  <si>
    <t>КВК</t>
  </si>
  <si>
    <t>Найменування головного розпорядника коштів</t>
  </si>
  <si>
    <t>Всього:</t>
  </si>
  <si>
    <t>Відділ освіти Новокаховської міської ради</t>
  </si>
  <si>
    <t>Відділ культури і туризму Новокаховської міської ради</t>
  </si>
  <si>
    <t>Водопостачання та водовідведення (куб.м.)</t>
  </si>
  <si>
    <t>Природний газ (тис.куб.м.)</t>
  </si>
  <si>
    <t>Теплова енергія (Гкал)</t>
  </si>
  <si>
    <t>Електрична енергія (кВт/год)</t>
  </si>
  <si>
    <t>Загальний фонд</t>
  </si>
  <si>
    <t>Спеціальний фонд</t>
  </si>
  <si>
    <t>Назва бюджетного закладу</t>
  </si>
  <si>
    <t>Д/с № 1</t>
  </si>
  <si>
    <t>я/с № 1</t>
  </si>
  <si>
    <t>я/с № 2</t>
  </si>
  <si>
    <t>я/с № 3</t>
  </si>
  <si>
    <t xml:space="preserve">я/с № 4 </t>
  </si>
  <si>
    <t>я/с № 5</t>
  </si>
  <si>
    <t>я/с № 6</t>
  </si>
  <si>
    <t>я/с №7</t>
  </si>
  <si>
    <t>я/с № 8</t>
  </si>
  <si>
    <t>я/с № 9</t>
  </si>
  <si>
    <t>я/с № 11</t>
  </si>
  <si>
    <t>я/с № 15</t>
  </si>
  <si>
    <t>я/с № 18</t>
  </si>
  <si>
    <t xml:space="preserve">водовідведення </t>
  </si>
  <si>
    <t xml:space="preserve">водопостачання </t>
  </si>
  <si>
    <t>Разом :</t>
  </si>
  <si>
    <t>Складова частина  міського бюджету</t>
  </si>
  <si>
    <t>ЗОШ № 1</t>
  </si>
  <si>
    <t>НВК № 2</t>
  </si>
  <si>
    <t>ЗОШ № 3</t>
  </si>
  <si>
    <t>ЗОШ № 6</t>
  </si>
  <si>
    <t>ЗОШ № 8</t>
  </si>
  <si>
    <t>Гімназія</t>
  </si>
  <si>
    <t>ЗОШ № 10</t>
  </si>
  <si>
    <t>Дніпрянська ЗОШ</t>
  </si>
  <si>
    <t>Ліцей</t>
  </si>
  <si>
    <t>Корсунська ЗОШ</t>
  </si>
  <si>
    <t>Маслівська  ЗОШ</t>
  </si>
  <si>
    <t>Разом:</t>
  </si>
  <si>
    <t>Дошкільні</t>
  </si>
  <si>
    <t>заклади</t>
  </si>
  <si>
    <t xml:space="preserve">Загальноосвітні </t>
  </si>
  <si>
    <t>школи</t>
  </si>
  <si>
    <t>Позашкільні</t>
  </si>
  <si>
    <t>Станція юних туристів</t>
  </si>
  <si>
    <t>Станція юних техніків</t>
  </si>
  <si>
    <t>Станція юних натуралістів</t>
  </si>
  <si>
    <t>Будинок дитячої творчості</t>
  </si>
  <si>
    <t>Централізована  бухгалтерія</t>
  </si>
  <si>
    <t>Музей історії міста</t>
  </si>
  <si>
    <t>Картинна гелерея</t>
  </si>
  <si>
    <t>Будинок - музей Бахути</t>
  </si>
  <si>
    <t>Дитяча музична школа</t>
  </si>
  <si>
    <t>Дитяча школа мистецтв</t>
  </si>
  <si>
    <t>Новокаховської міської ради</t>
  </si>
  <si>
    <t>Виконавчий комітет</t>
  </si>
  <si>
    <t>"Освіта"</t>
  </si>
  <si>
    <t>Управління  праці</t>
  </si>
  <si>
    <t>Територіальний центр  соціального обслуговування пенсіонерів  та одиноких непрацездатних громадян</t>
  </si>
  <si>
    <t xml:space="preserve">Центр соціальної  реабілітації дітей - інвалідів </t>
  </si>
  <si>
    <t>Відділ культури</t>
  </si>
  <si>
    <t>Відділ освіти</t>
  </si>
  <si>
    <t>Управління праці та соціального  захисту населення  Новокаховської міської ради</t>
  </si>
  <si>
    <t>Централізована бібліотечна система</t>
  </si>
  <si>
    <t>Управління з надзвичайних ситуацій та цивільного захисту населення  Новокаховської міської ради</t>
  </si>
  <si>
    <t>Управління НС і ЦЗН</t>
  </si>
  <si>
    <t>Дитячо -юнацька спортивна школа</t>
  </si>
  <si>
    <t>Методичний кабінет</t>
  </si>
  <si>
    <t>Фінансове управління Новкаховської міської ради</t>
  </si>
  <si>
    <t>Фінансове управління</t>
  </si>
  <si>
    <t>Всього по бюджету:</t>
  </si>
  <si>
    <t>Тенісні корти</t>
  </si>
  <si>
    <t>Виконавчий комітет Новокаховської міської ради</t>
  </si>
  <si>
    <t>до рішення  виконавчого комітету</t>
  </si>
  <si>
    <t xml:space="preserve">Додаток </t>
  </si>
  <si>
    <t>Вього</t>
  </si>
  <si>
    <t>10</t>
  </si>
  <si>
    <t>11</t>
  </si>
  <si>
    <t>Управління містобудування та  архітектури Новокаховської міської ради</t>
  </si>
  <si>
    <t>ЗОШ № 5</t>
  </si>
  <si>
    <t>ЗОШ № 7</t>
  </si>
  <si>
    <t>Відділ у  справах сім'ї, молоді, фізичної культури  і спорту Новкаховської міської ради</t>
  </si>
  <si>
    <t>КЗ "Центральна міська лікарня м. Нова Каховка"</t>
  </si>
  <si>
    <t xml:space="preserve">Міський Центр соціальних служб для сім'ї, дітей та молоді </t>
  </si>
  <si>
    <t>Перший заступник міського голови</t>
  </si>
  <si>
    <t>Л.Г.Чурсинов</t>
  </si>
  <si>
    <t>Управління  містобудування і архітектури</t>
  </si>
  <si>
    <t>Амбулаторія № 3</t>
  </si>
  <si>
    <t>Амбулаторія № 4</t>
  </si>
  <si>
    <t>ФАП смт. Дніпряни</t>
  </si>
  <si>
    <t>ФАП  с. Корсунка</t>
  </si>
  <si>
    <t>ФАП   с. Піщане</t>
  </si>
  <si>
    <t>ФАП  с. Обривка</t>
  </si>
  <si>
    <t>ФАП с. Тополівка</t>
  </si>
  <si>
    <t>ФАП с. Райське</t>
  </si>
  <si>
    <t xml:space="preserve">    ФАП  с. Плодове</t>
  </si>
  <si>
    <t>Відділ реєстрації  Новокаховської міської ради</t>
  </si>
  <si>
    <t>Відділ реєстрації</t>
  </si>
  <si>
    <t>КПКВ</t>
  </si>
  <si>
    <t xml:space="preserve"> Комунальна установа "Трудовий архів"</t>
  </si>
  <si>
    <t>ЗОШ  № 4</t>
  </si>
  <si>
    <t>ЗОШ №1</t>
  </si>
  <si>
    <t xml:space="preserve">Палац культури </t>
  </si>
  <si>
    <t>Будинок культури м. Таврійськ</t>
  </si>
  <si>
    <t>я/с"Джерельце"м.Таврійськ</t>
  </si>
  <si>
    <t>я/с"Дзвіночок"м.Таврійськ</t>
  </si>
  <si>
    <t>КЗ "Центр первинної медико - санітарної допомоги м. Нова Каховка", у т.ч.:</t>
  </si>
  <si>
    <t>для  бюджетних установ та організацій на 2018 рік</t>
  </si>
  <si>
    <t>0210150</t>
  </si>
  <si>
    <t xml:space="preserve"> Архівний відділ </t>
  </si>
  <si>
    <t>0210180</t>
  </si>
  <si>
    <t>02</t>
  </si>
  <si>
    <t>06</t>
  </si>
  <si>
    <t>08</t>
  </si>
  <si>
    <t>0813104</t>
  </si>
  <si>
    <t>0813105</t>
  </si>
  <si>
    <t>0813121</t>
  </si>
  <si>
    <t>16</t>
  </si>
  <si>
    <t>17</t>
  </si>
  <si>
    <t>Відділ  державного  архітектурно - будівельного контролю Новокаховської міської ради</t>
  </si>
  <si>
    <t xml:space="preserve">Управління   державного архітектурно - будівельного контролю </t>
  </si>
  <si>
    <t>37</t>
  </si>
  <si>
    <t>0212010</t>
  </si>
  <si>
    <t>0212111</t>
  </si>
  <si>
    <t xml:space="preserve">Амбулаторії № 1, 2, 5 </t>
  </si>
  <si>
    <t>0610160</t>
  </si>
  <si>
    <t>0810160</t>
  </si>
  <si>
    <t>1110160</t>
  </si>
  <si>
    <t xml:space="preserve">Орендовані примішення </t>
  </si>
  <si>
    <t xml:space="preserve">Централізована бухгалтерія </t>
  </si>
  <si>
    <t>Відділ у справах сім"ї, молоді, ФК і спорту</t>
  </si>
  <si>
    <t>0611000</t>
  </si>
  <si>
    <t>0611010</t>
  </si>
  <si>
    <t>0611020</t>
  </si>
  <si>
    <t>0611150</t>
  </si>
  <si>
    <t>0611090</t>
  </si>
  <si>
    <t>0611161</t>
  </si>
  <si>
    <t>0615031</t>
  </si>
  <si>
    <t>Інші заклади освіти</t>
  </si>
  <si>
    <r>
      <t xml:space="preserve">від </t>
    </r>
    <r>
      <rPr>
        <i/>
        <sz val="10"/>
        <rFont val="Arial Cyr"/>
        <family val="0"/>
      </rPr>
      <t>23.01.2018</t>
    </r>
    <r>
      <rPr>
        <sz val="10"/>
        <rFont val="Arial Cyr"/>
        <family val="0"/>
      </rPr>
      <t xml:space="preserve"> № </t>
    </r>
    <r>
      <rPr>
        <i/>
        <sz val="10"/>
        <rFont val="Arial Cyr"/>
        <family val="0"/>
      </rPr>
      <t>3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</si>
</sst>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1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top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top" wrapText="1"/>
    </xf>
    <xf numFmtId="176" fontId="8" fillId="0" borderId="17" xfId="0" applyNumberFormat="1" applyFont="1" applyFill="1" applyBorder="1" applyAlignment="1">
      <alignment horizontal="center" vertical="top" wrapText="1"/>
    </xf>
    <xf numFmtId="176" fontId="6" fillId="0" borderId="18" xfId="0" applyNumberFormat="1" applyFont="1" applyFill="1" applyBorder="1" applyAlignment="1">
      <alignment horizontal="center" vertical="top" wrapText="1"/>
    </xf>
    <xf numFmtId="176" fontId="1" fillId="0" borderId="5" xfId="0" applyNumberFormat="1" applyFont="1" applyFill="1" applyBorder="1" applyAlignment="1">
      <alignment horizontal="center" vertical="top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top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Fill="1" applyBorder="1" applyAlignment="1">
      <alignment horizontal="center" vertical="top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0" borderId="5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7" fontId="8" fillId="0" borderId="2" xfId="0" applyNumberFormat="1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center" vertical="top" wrapText="1"/>
    </xf>
    <xf numFmtId="177" fontId="8" fillId="0" borderId="17" xfId="0" applyNumberFormat="1" applyFont="1" applyFill="1" applyBorder="1" applyAlignment="1">
      <alignment horizontal="center" vertical="top" wrapText="1"/>
    </xf>
    <xf numFmtId="177" fontId="1" fillId="0" borderId="17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177" fontId="1" fillId="0" borderId="20" xfId="0" applyNumberFormat="1" applyFont="1" applyFill="1" applyBorder="1" applyAlignment="1">
      <alignment horizontal="center" vertical="top" wrapText="1"/>
    </xf>
    <xf numFmtId="177" fontId="1" fillId="0" borderId="19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177" fontId="8" fillId="0" borderId="17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top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top" wrapText="1"/>
    </xf>
    <xf numFmtId="176" fontId="1" fillId="0" borderId="3" xfId="0" applyNumberFormat="1" applyFont="1" applyFill="1" applyBorder="1" applyAlignment="1">
      <alignment horizontal="center" vertical="top" wrapText="1"/>
    </xf>
    <xf numFmtId="176" fontId="1" fillId="0" borderId="22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7" fontId="1" fillId="0" borderId="24" xfId="0" applyNumberFormat="1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1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2" fillId="0" borderId="19" xfId="0" applyNumberFormat="1" applyFont="1" applyFill="1" applyBorder="1" applyAlignment="1">
      <alignment horizontal="center" vertical="center" wrapText="1"/>
    </xf>
    <xf numFmtId="176" fontId="12" fillId="0" borderId="17" xfId="0" applyNumberFormat="1" applyFont="1" applyFill="1" applyBorder="1" applyAlignment="1">
      <alignment horizontal="center" vertical="center" wrapText="1"/>
    </xf>
    <xf numFmtId="176" fontId="12" fillId="0" borderId="18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 wrapText="1"/>
    </xf>
    <xf numFmtId="176" fontId="12" fillId="0" borderId="25" xfId="0" applyNumberFormat="1" applyFont="1" applyFill="1" applyBorder="1" applyAlignment="1">
      <alignment horizontal="center" vertical="center" wrapText="1"/>
    </xf>
    <xf numFmtId="177" fontId="12" fillId="0" borderId="19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176" fontId="12" fillId="0" borderId="7" xfId="0" applyNumberFormat="1" applyFont="1" applyFill="1" applyBorder="1" applyAlignment="1">
      <alignment horizontal="center" vertical="center" wrapText="1"/>
    </xf>
    <xf numFmtId="176" fontId="12" fillId="0" borderId="20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12" fillId="0" borderId="28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2" fontId="13" fillId="0" borderId="2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76" fontId="12" fillId="0" borderId="28" xfId="0" applyNumberFormat="1" applyFont="1" applyFill="1" applyBorder="1" applyAlignment="1">
      <alignment horizontal="center" vertical="top" wrapText="1"/>
    </xf>
    <xf numFmtId="176" fontId="12" fillId="0" borderId="2" xfId="0" applyNumberFormat="1" applyFont="1" applyFill="1" applyBorder="1" applyAlignment="1">
      <alignment horizontal="center" vertical="top" wrapText="1"/>
    </xf>
    <xf numFmtId="176" fontId="12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distributed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2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1" fillId="0" borderId="25" xfId="0" applyNumberFormat="1" applyFont="1" applyFill="1" applyBorder="1" applyAlignment="1">
      <alignment horizontal="center" vertical="top" wrapText="1"/>
    </xf>
    <xf numFmtId="176" fontId="2" fillId="0" borderId="26" xfId="0" applyNumberFormat="1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176" fontId="12" fillId="0" borderId="8" xfId="0" applyNumberFormat="1" applyFont="1" applyFill="1" applyBorder="1" applyAlignment="1">
      <alignment horizontal="center" vertical="center" wrapText="1"/>
    </xf>
    <xf numFmtId="176" fontId="12" fillId="0" borderId="24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/>
    </xf>
    <xf numFmtId="2" fontId="12" fillId="0" borderId="35" xfId="0" applyNumberFormat="1" applyFont="1" applyFill="1" applyBorder="1" applyAlignment="1">
      <alignment horizontal="center" vertical="center"/>
    </xf>
    <xf numFmtId="176" fontId="12" fillId="0" borderId="36" xfId="0" applyNumberFormat="1" applyFont="1" applyFill="1" applyBorder="1" applyAlignment="1">
      <alignment horizontal="center" vertical="center"/>
    </xf>
    <xf numFmtId="176" fontId="12" fillId="0" borderId="37" xfId="0" applyNumberFormat="1" applyFont="1" applyFill="1" applyBorder="1" applyAlignment="1">
      <alignment horizontal="center" vertical="center" wrapText="1"/>
    </xf>
    <xf numFmtId="176" fontId="12" fillId="0" borderId="17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 vertical="center"/>
    </xf>
    <xf numFmtId="176" fontId="12" fillId="0" borderId="39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/>
    </xf>
    <xf numFmtId="177" fontId="12" fillId="0" borderId="28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77" fontId="13" fillId="0" borderId="28" xfId="0" applyNumberFormat="1" applyFont="1" applyFill="1" applyBorder="1" applyAlignment="1">
      <alignment horizontal="center" vertical="center" wrapText="1"/>
    </xf>
    <xf numFmtId="177" fontId="12" fillId="0" borderId="18" xfId="0" applyNumberFormat="1" applyFont="1" applyFill="1" applyBorder="1" applyAlignment="1">
      <alignment horizontal="center" vertical="center" wrapText="1"/>
    </xf>
    <xf numFmtId="176" fontId="12" fillId="0" borderId="40" xfId="0" applyNumberFormat="1" applyFont="1" applyFill="1" applyBorder="1" applyAlignment="1">
      <alignment horizontal="center" vertical="center" wrapText="1"/>
    </xf>
    <xf numFmtId="177" fontId="13" fillId="0" borderId="29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/>
    </xf>
    <xf numFmtId="2" fontId="12" fillId="0" borderId="37" xfId="0" applyNumberFormat="1" applyFont="1" applyFill="1" applyBorder="1" applyAlignment="1">
      <alignment horizontal="center" vertical="center"/>
    </xf>
    <xf numFmtId="176" fontId="12" fillId="0" borderId="37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/>
    </xf>
    <xf numFmtId="176" fontId="12" fillId="0" borderId="41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76" fontId="12" fillId="0" borderId="3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showZeros="0" tabSelected="1" zoomScale="75" zoomScaleNormal="75" zoomScaleSheetLayoutView="75" workbookViewId="0" topLeftCell="A1">
      <pane xSplit="5" ySplit="11" topLeftCell="I117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I4" sqref="I4"/>
    </sheetView>
  </sheetViews>
  <sheetFormatPr defaultColWidth="9.00390625" defaultRowHeight="12.75"/>
  <cols>
    <col min="1" max="1" width="6.875" style="2" customWidth="1"/>
    <col min="2" max="2" width="33.75390625" style="0" customWidth="1"/>
    <col min="3" max="3" width="16.00390625" style="0" customWidth="1"/>
    <col min="4" max="4" width="21.875" style="0" customWidth="1"/>
    <col min="5" max="5" width="33.00390625" style="31" customWidth="1"/>
    <col min="6" max="6" width="19.875" style="0" customWidth="1"/>
    <col min="7" max="7" width="17.875" style="0" customWidth="1"/>
    <col min="8" max="8" width="20.50390625" style="0" customWidth="1"/>
    <col min="9" max="9" width="19.50390625" style="0" customWidth="1"/>
    <col min="10" max="10" width="20.875" style="0" customWidth="1"/>
  </cols>
  <sheetData>
    <row r="1" ht="15">
      <c r="I1" t="s">
        <v>77</v>
      </c>
    </row>
    <row r="2" spans="9:10" ht="15">
      <c r="I2" s="9" t="s">
        <v>76</v>
      </c>
      <c r="J2" s="10"/>
    </row>
    <row r="3" spans="9:10" ht="15">
      <c r="I3" s="9" t="s">
        <v>57</v>
      </c>
      <c r="J3" s="10"/>
    </row>
    <row r="4" spans="9:10" ht="15">
      <c r="I4" s="9" t="s">
        <v>142</v>
      </c>
      <c r="J4" s="11"/>
    </row>
    <row r="6" spans="1:10" ht="17.25">
      <c r="A6" s="286" t="s">
        <v>0</v>
      </c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7.25">
      <c r="A7" s="286" t="s">
        <v>110</v>
      </c>
      <c r="B7" s="287"/>
      <c r="C7" s="287"/>
      <c r="D7" s="287"/>
      <c r="E7" s="287"/>
      <c r="F7" s="287"/>
      <c r="G7" s="287"/>
      <c r="H7" s="287"/>
      <c r="I7" s="287"/>
      <c r="J7" s="287"/>
    </row>
    <row r="8" ht="18" thickBot="1">
      <c r="A8" s="3"/>
    </row>
    <row r="9" spans="1:10" ht="18.75" customHeight="1">
      <c r="A9" s="294" t="s">
        <v>1</v>
      </c>
      <c r="B9" s="288" t="s">
        <v>2</v>
      </c>
      <c r="C9" s="305" t="s">
        <v>101</v>
      </c>
      <c r="D9" s="305" t="s">
        <v>29</v>
      </c>
      <c r="E9" s="299" t="s">
        <v>12</v>
      </c>
      <c r="F9" s="288" t="s">
        <v>8</v>
      </c>
      <c r="G9" s="301" t="s">
        <v>6</v>
      </c>
      <c r="H9" s="302"/>
      <c r="I9" s="288" t="s">
        <v>9</v>
      </c>
      <c r="J9" s="291" t="s">
        <v>7</v>
      </c>
    </row>
    <row r="10" spans="1:10" ht="21" customHeight="1">
      <c r="A10" s="295"/>
      <c r="B10" s="297"/>
      <c r="C10" s="257"/>
      <c r="D10" s="257"/>
      <c r="E10" s="300"/>
      <c r="F10" s="289"/>
      <c r="G10" s="303"/>
      <c r="H10" s="304"/>
      <c r="I10" s="289"/>
      <c r="J10" s="292"/>
    </row>
    <row r="11" spans="1:10" ht="35.25" customHeight="1" thickBot="1">
      <c r="A11" s="296"/>
      <c r="B11" s="298"/>
      <c r="C11" s="257"/>
      <c r="D11" s="257"/>
      <c r="E11" s="300"/>
      <c r="F11" s="290"/>
      <c r="G11" s="29" t="s">
        <v>27</v>
      </c>
      <c r="H11" s="29" t="s">
        <v>26</v>
      </c>
      <c r="I11" s="290"/>
      <c r="J11" s="293"/>
    </row>
    <row r="12" spans="1:10" s="56" customFormat="1" ht="26.25" customHeight="1" thickBot="1">
      <c r="A12" s="268" t="s">
        <v>114</v>
      </c>
      <c r="B12" s="276" t="s">
        <v>75</v>
      </c>
      <c r="C12" s="89" t="s">
        <v>111</v>
      </c>
      <c r="D12" s="94" t="s">
        <v>10</v>
      </c>
      <c r="E12" s="28" t="s">
        <v>58</v>
      </c>
      <c r="F12" s="100">
        <v>180</v>
      </c>
      <c r="G12" s="100">
        <v>1100</v>
      </c>
      <c r="H12" s="100">
        <v>1100</v>
      </c>
      <c r="I12" s="100">
        <v>48000</v>
      </c>
      <c r="J12" s="95"/>
    </row>
    <row r="13" spans="1:10" s="56" customFormat="1" ht="26.25" customHeight="1" thickBot="1">
      <c r="A13" s="269"/>
      <c r="B13" s="277"/>
      <c r="C13" s="96" t="s">
        <v>111</v>
      </c>
      <c r="D13" s="97" t="s">
        <v>10</v>
      </c>
      <c r="E13" s="16" t="s">
        <v>112</v>
      </c>
      <c r="F13" s="101">
        <v>75</v>
      </c>
      <c r="G13" s="101">
        <v>170</v>
      </c>
      <c r="H13" s="101">
        <v>120</v>
      </c>
      <c r="I13" s="101">
        <v>3150</v>
      </c>
      <c r="J13" s="92"/>
    </row>
    <row r="14" spans="1:10" s="56" customFormat="1" ht="26.25" customHeight="1">
      <c r="A14" s="269"/>
      <c r="B14" s="277"/>
      <c r="C14" s="268" t="s">
        <v>113</v>
      </c>
      <c r="D14" s="30" t="s">
        <v>10</v>
      </c>
      <c r="E14" s="256" t="s">
        <v>102</v>
      </c>
      <c r="F14" s="102"/>
      <c r="G14" s="102">
        <v>85</v>
      </c>
      <c r="H14" s="102">
        <v>85</v>
      </c>
      <c r="I14" s="102">
        <v>20000</v>
      </c>
      <c r="J14" s="103"/>
    </row>
    <row r="15" spans="1:10" s="56" customFormat="1" ht="26.25" customHeight="1">
      <c r="A15" s="269"/>
      <c r="B15" s="277"/>
      <c r="C15" s="269"/>
      <c r="D15" s="8" t="s">
        <v>11</v>
      </c>
      <c r="E15" s="249"/>
      <c r="F15" s="104"/>
      <c r="G15" s="104">
        <v>15</v>
      </c>
      <c r="H15" s="104">
        <v>15</v>
      </c>
      <c r="I15" s="104">
        <v>1500</v>
      </c>
      <c r="J15" s="105"/>
    </row>
    <row r="16" spans="1:10" s="56" customFormat="1" ht="26.25" customHeight="1" thickBot="1">
      <c r="A16" s="269"/>
      <c r="B16" s="277"/>
      <c r="C16" s="270"/>
      <c r="D16" s="93" t="s">
        <v>41</v>
      </c>
      <c r="E16" s="267"/>
      <c r="F16" s="106"/>
      <c r="G16" s="107">
        <f>G14+G15</f>
        <v>100</v>
      </c>
      <c r="H16" s="107">
        <f>H14+H15</f>
        <v>100</v>
      </c>
      <c r="I16" s="107">
        <f>I14+I15</f>
        <v>21500</v>
      </c>
      <c r="J16" s="108"/>
    </row>
    <row r="17" spans="1:10" s="56" customFormat="1" ht="39" customHeight="1">
      <c r="A17" s="269"/>
      <c r="B17" s="277"/>
      <c r="C17" s="306" t="s">
        <v>125</v>
      </c>
      <c r="D17" s="94" t="s">
        <v>10</v>
      </c>
      <c r="E17" s="86" t="s">
        <v>85</v>
      </c>
      <c r="F17" s="102">
        <v>2770.1</v>
      </c>
      <c r="G17" s="102">
        <v>31148</v>
      </c>
      <c r="H17" s="102">
        <v>30802</v>
      </c>
      <c r="I17" s="102">
        <v>617258</v>
      </c>
      <c r="J17" s="109">
        <v>6.383</v>
      </c>
    </row>
    <row r="18" spans="1:10" s="56" customFormat="1" ht="34.5" customHeight="1" thickBot="1">
      <c r="A18" s="269"/>
      <c r="B18" s="277"/>
      <c r="C18" s="307"/>
      <c r="D18" s="21" t="s">
        <v>11</v>
      </c>
      <c r="E18" s="87" t="s">
        <v>85</v>
      </c>
      <c r="F18" s="110">
        <v>8</v>
      </c>
      <c r="G18" s="111">
        <v>88.1</v>
      </c>
      <c r="H18" s="111">
        <v>88.1</v>
      </c>
      <c r="I18" s="111">
        <v>1720</v>
      </c>
      <c r="J18" s="112"/>
    </row>
    <row r="19" spans="1:10" s="56" customFormat="1" ht="48.75" customHeight="1">
      <c r="A19" s="269"/>
      <c r="B19" s="278"/>
      <c r="C19" s="312" t="s">
        <v>126</v>
      </c>
      <c r="D19" s="249" t="s">
        <v>10</v>
      </c>
      <c r="E19" s="85" t="s">
        <v>109</v>
      </c>
      <c r="F19" s="104"/>
      <c r="G19" s="104"/>
      <c r="H19" s="104"/>
      <c r="I19" s="104"/>
      <c r="J19" s="105"/>
    </row>
    <row r="20" spans="1:10" s="56" customFormat="1" ht="21.75" customHeight="1">
      <c r="A20" s="269"/>
      <c r="B20" s="278"/>
      <c r="C20" s="312"/>
      <c r="D20" s="314"/>
      <c r="E20" s="14" t="s">
        <v>127</v>
      </c>
      <c r="F20" s="113">
        <v>106</v>
      </c>
      <c r="G20" s="113">
        <v>2231.5</v>
      </c>
      <c r="H20" s="113">
        <v>2231.5</v>
      </c>
      <c r="I20" s="113">
        <v>125472</v>
      </c>
      <c r="J20" s="114"/>
    </row>
    <row r="21" spans="1:10" s="56" customFormat="1" ht="21" customHeight="1">
      <c r="A21" s="269"/>
      <c r="B21" s="278"/>
      <c r="C21" s="312"/>
      <c r="D21" s="314"/>
      <c r="E21" s="14" t="s">
        <v>90</v>
      </c>
      <c r="F21" s="113"/>
      <c r="G21" s="113">
        <v>30</v>
      </c>
      <c r="H21" s="113">
        <v>30</v>
      </c>
      <c r="I21" s="113">
        <v>1450</v>
      </c>
      <c r="J21" s="114">
        <v>2</v>
      </c>
    </row>
    <row r="22" spans="1:10" s="56" customFormat="1" ht="21" customHeight="1">
      <c r="A22" s="269"/>
      <c r="B22" s="278"/>
      <c r="C22" s="312"/>
      <c r="D22" s="314"/>
      <c r="E22" s="14" t="s">
        <v>91</v>
      </c>
      <c r="F22" s="113"/>
      <c r="G22" s="113">
        <v>560.5</v>
      </c>
      <c r="H22" s="113">
        <v>438.5</v>
      </c>
      <c r="I22" s="113">
        <v>3800</v>
      </c>
      <c r="J22" s="114">
        <v>6.1</v>
      </c>
    </row>
    <row r="23" spans="1:10" s="56" customFormat="1" ht="21" customHeight="1">
      <c r="A23" s="269"/>
      <c r="B23" s="278"/>
      <c r="C23" s="312"/>
      <c r="D23" s="314"/>
      <c r="E23" s="14" t="s">
        <v>92</v>
      </c>
      <c r="F23" s="113"/>
      <c r="G23" s="113">
        <v>12</v>
      </c>
      <c r="H23" s="113"/>
      <c r="I23" s="113"/>
      <c r="J23" s="114"/>
    </row>
    <row r="24" spans="1:10" s="56" customFormat="1" ht="21" customHeight="1">
      <c r="A24" s="269"/>
      <c r="B24" s="278"/>
      <c r="C24" s="312"/>
      <c r="D24" s="314"/>
      <c r="E24" s="14" t="s">
        <v>93</v>
      </c>
      <c r="F24" s="113"/>
      <c r="G24" s="113"/>
      <c r="H24" s="113"/>
      <c r="I24" s="113">
        <v>400</v>
      </c>
      <c r="J24" s="114"/>
    </row>
    <row r="25" spans="1:10" s="56" customFormat="1" ht="21" customHeight="1">
      <c r="A25" s="269"/>
      <c r="B25" s="278"/>
      <c r="C25" s="312"/>
      <c r="D25" s="314"/>
      <c r="E25" s="14" t="s">
        <v>94</v>
      </c>
      <c r="F25" s="113"/>
      <c r="G25" s="113"/>
      <c r="H25" s="113"/>
      <c r="I25" s="113">
        <v>350</v>
      </c>
      <c r="J25" s="115">
        <v>0.7</v>
      </c>
    </row>
    <row r="26" spans="1:10" s="56" customFormat="1" ht="21" customHeight="1">
      <c r="A26" s="269"/>
      <c r="B26" s="278"/>
      <c r="C26" s="312"/>
      <c r="D26" s="314"/>
      <c r="E26" s="14" t="s">
        <v>95</v>
      </c>
      <c r="F26" s="113"/>
      <c r="G26" s="113">
        <v>6</v>
      </c>
      <c r="H26" s="113"/>
      <c r="I26" s="113">
        <v>800</v>
      </c>
      <c r="J26" s="115">
        <v>2</v>
      </c>
    </row>
    <row r="27" spans="1:10" s="56" customFormat="1" ht="21" customHeight="1">
      <c r="A27" s="269"/>
      <c r="B27" s="278"/>
      <c r="C27" s="312"/>
      <c r="D27" s="314"/>
      <c r="E27" s="14" t="s">
        <v>96</v>
      </c>
      <c r="F27" s="113"/>
      <c r="G27" s="113">
        <v>30</v>
      </c>
      <c r="H27" s="113"/>
      <c r="I27" s="113">
        <v>900</v>
      </c>
      <c r="J27" s="115">
        <v>2</v>
      </c>
    </row>
    <row r="28" spans="1:10" s="56" customFormat="1" ht="21" customHeight="1">
      <c r="A28" s="269"/>
      <c r="B28" s="278"/>
      <c r="C28" s="312"/>
      <c r="D28" s="314"/>
      <c r="E28" s="14" t="s">
        <v>97</v>
      </c>
      <c r="F28" s="113"/>
      <c r="G28" s="113">
        <v>10</v>
      </c>
      <c r="H28" s="113"/>
      <c r="I28" s="113">
        <v>7880</v>
      </c>
      <c r="J28" s="114"/>
    </row>
    <row r="29" spans="1:10" s="56" customFormat="1" ht="18.75" customHeight="1">
      <c r="A29" s="269"/>
      <c r="B29" s="278"/>
      <c r="C29" s="313"/>
      <c r="D29" s="314"/>
      <c r="E29" s="23" t="s">
        <v>98</v>
      </c>
      <c r="F29" s="113"/>
      <c r="G29" s="113">
        <v>20</v>
      </c>
      <c r="H29" s="113"/>
      <c r="I29" s="113">
        <v>600</v>
      </c>
      <c r="J29" s="115">
        <v>1.2</v>
      </c>
    </row>
    <row r="30" spans="1:10" s="56" customFormat="1" ht="19.5" customHeight="1" thickBot="1">
      <c r="A30" s="269"/>
      <c r="B30" s="278"/>
      <c r="C30" s="313"/>
      <c r="D30" s="314"/>
      <c r="E30" s="91" t="s">
        <v>41</v>
      </c>
      <c r="F30" s="116">
        <f>SUM(F20:F29)</f>
        <v>106</v>
      </c>
      <c r="G30" s="116">
        <f>SUM(G20:G29)</f>
        <v>2900</v>
      </c>
      <c r="H30" s="116">
        <f>SUM(H20:H29)</f>
        <v>2700</v>
      </c>
      <c r="I30" s="116">
        <f>SUM(I20:I29)</f>
        <v>141652</v>
      </c>
      <c r="J30" s="117">
        <f>SUM(J20:J29)</f>
        <v>13.999999999999998</v>
      </c>
    </row>
    <row r="31" spans="1:10" s="56" customFormat="1" ht="26.25" customHeight="1">
      <c r="A31" s="269"/>
      <c r="B31" s="277"/>
      <c r="C31" s="315" t="s">
        <v>78</v>
      </c>
      <c r="D31" s="118" t="s">
        <v>10</v>
      </c>
      <c r="E31" s="119" t="s">
        <v>41</v>
      </c>
      <c r="F31" s="120">
        <f>F12+F13+F17+F30</f>
        <v>3131.1</v>
      </c>
      <c r="G31" s="120">
        <f>G12+G13+G17+G30</f>
        <v>35318</v>
      </c>
      <c r="H31" s="120">
        <f>H12+H13+H17+H30</f>
        <v>34722</v>
      </c>
      <c r="I31" s="120">
        <f>I12+I13+I17+I30</f>
        <v>810060</v>
      </c>
      <c r="J31" s="238">
        <f>J12+J13+J17+J30</f>
        <v>20.383</v>
      </c>
    </row>
    <row r="32" spans="1:10" s="56" customFormat="1" ht="26.25" customHeight="1">
      <c r="A32" s="269"/>
      <c r="B32" s="277"/>
      <c r="C32" s="316"/>
      <c r="D32" s="121" t="s">
        <v>11</v>
      </c>
      <c r="E32" s="71" t="s">
        <v>41</v>
      </c>
      <c r="F32" s="122">
        <f>F15+F18</f>
        <v>8</v>
      </c>
      <c r="G32" s="122">
        <f>G15+G18</f>
        <v>103.1</v>
      </c>
      <c r="H32" s="122">
        <f>H15+H18</f>
        <v>103.1</v>
      </c>
      <c r="I32" s="122">
        <f>I15+I18</f>
        <v>3220</v>
      </c>
      <c r="J32" s="123"/>
    </row>
    <row r="33" spans="1:10" s="56" customFormat="1" ht="26.25" customHeight="1" thickBot="1">
      <c r="A33" s="270"/>
      <c r="B33" s="279"/>
      <c r="C33" s="317"/>
      <c r="D33" s="124"/>
      <c r="E33" s="125" t="s">
        <v>41</v>
      </c>
      <c r="F33" s="126">
        <f>F31+F32</f>
        <v>3139.1</v>
      </c>
      <c r="G33" s="126">
        <f>G31+G32</f>
        <v>35421.1</v>
      </c>
      <c r="H33" s="126">
        <f>H31+H32</f>
        <v>34825.1</v>
      </c>
      <c r="I33" s="126">
        <f>I31+I32</f>
        <v>813280</v>
      </c>
      <c r="J33" s="158">
        <f>J31+J32</f>
        <v>20.383</v>
      </c>
    </row>
    <row r="34" spans="1:10" s="56" customFormat="1" ht="27" customHeight="1" thickBot="1">
      <c r="A34" s="269" t="s">
        <v>115</v>
      </c>
      <c r="B34" s="272" t="s">
        <v>4</v>
      </c>
      <c r="C34" s="88" t="s">
        <v>128</v>
      </c>
      <c r="D34" s="7" t="s">
        <v>10</v>
      </c>
      <c r="E34" s="17" t="s">
        <v>64</v>
      </c>
      <c r="F34" s="187">
        <v>20</v>
      </c>
      <c r="G34" s="188">
        <v>56</v>
      </c>
      <c r="H34" s="189">
        <v>56</v>
      </c>
      <c r="I34" s="106">
        <v>2800</v>
      </c>
      <c r="J34" s="90"/>
    </row>
    <row r="35" spans="1:10" s="56" customFormat="1" ht="29.25" customHeight="1" thickBot="1">
      <c r="A35" s="269"/>
      <c r="B35" s="272"/>
      <c r="C35" s="88" t="s">
        <v>134</v>
      </c>
      <c r="D35" s="21" t="s">
        <v>10</v>
      </c>
      <c r="E35" s="17" t="s">
        <v>59</v>
      </c>
      <c r="F35" s="72">
        <f>F51+F66+F74+F75+F76</f>
        <v>6508.349999999999</v>
      </c>
      <c r="G35" s="54">
        <f>G51+G66+G74+G75+G76</f>
        <v>49945</v>
      </c>
      <c r="H35" s="54">
        <f>H51+H66+H74+H75+H76</f>
        <v>47990</v>
      </c>
      <c r="I35" s="54">
        <f>I51+I66+I74+I75+I76</f>
        <v>977480</v>
      </c>
      <c r="J35" s="72">
        <f>J51+J66+J74+J75+J76</f>
        <v>448</v>
      </c>
    </row>
    <row r="36" spans="1:10" s="56" customFormat="1" ht="18.75" customHeight="1">
      <c r="A36" s="280"/>
      <c r="B36" s="282"/>
      <c r="C36" s="22"/>
      <c r="D36" s="262" t="s">
        <v>10</v>
      </c>
      <c r="E36" s="190" t="s">
        <v>13</v>
      </c>
      <c r="F36" s="191">
        <v>122.45</v>
      </c>
      <c r="G36" s="192">
        <v>768</v>
      </c>
      <c r="H36" s="193">
        <f>610+124</f>
        <v>734</v>
      </c>
      <c r="I36" s="194">
        <v>21034</v>
      </c>
      <c r="J36" s="105"/>
    </row>
    <row r="37" spans="1:10" s="56" customFormat="1" ht="18">
      <c r="A37" s="280"/>
      <c r="B37" s="282"/>
      <c r="C37" s="22"/>
      <c r="D37" s="263"/>
      <c r="E37" s="195" t="s">
        <v>14</v>
      </c>
      <c r="F37" s="196">
        <v>251.3</v>
      </c>
      <c r="G37" s="192">
        <v>2602</v>
      </c>
      <c r="H37" s="197">
        <f>2232+124</f>
        <v>2356</v>
      </c>
      <c r="I37" s="198">
        <v>44791</v>
      </c>
      <c r="J37" s="114"/>
    </row>
    <row r="38" spans="1:10" s="56" customFormat="1" ht="18">
      <c r="A38" s="280"/>
      <c r="B38" s="282"/>
      <c r="C38" s="22"/>
      <c r="D38" s="263"/>
      <c r="E38" s="195" t="s">
        <v>15</v>
      </c>
      <c r="F38" s="199"/>
      <c r="G38" s="198">
        <v>693</v>
      </c>
      <c r="H38" s="197">
        <f>693+124</f>
        <v>817</v>
      </c>
      <c r="I38" s="198">
        <v>25991</v>
      </c>
      <c r="J38" s="200">
        <v>14.6</v>
      </c>
    </row>
    <row r="39" spans="1:10" s="56" customFormat="1" ht="18">
      <c r="A39" s="280"/>
      <c r="B39" s="282"/>
      <c r="C39" s="22"/>
      <c r="D39" s="263"/>
      <c r="E39" s="195" t="s">
        <v>16</v>
      </c>
      <c r="F39" s="201">
        <v>237.9</v>
      </c>
      <c r="G39" s="192">
        <v>2339</v>
      </c>
      <c r="H39" s="197">
        <f>2266+124</f>
        <v>2390</v>
      </c>
      <c r="I39" s="198">
        <v>29512</v>
      </c>
      <c r="J39" s="200"/>
    </row>
    <row r="40" spans="1:10" s="56" customFormat="1" ht="18">
      <c r="A40" s="280"/>
      <c r="B40" s="282"/>
      <c r="C40" s="22"/>
      <c r="D40" s="263"/>
      <c r="E40" s="195" t="s">
        <v>17</v>
      </c>
      <c r="F40" s="196">
        <v>384.1</v>
      </c>
      <c r="G40" s="192">
        <v>2243</v>
      </c>
      <c r="H40" s="197">
        <f>1485+124</f>
        <v>1609</v>
      </c>
      <c r="I40" s="198">
        <v>32277</v>
      </c>
      <c r="J40" s="200"/>
    </row>
    <row r="41" spans="1:10" s="56" customFormat="1" ht="18">
      <c r="A41" s="280"/>
      <c r="B41" s="282"/>
      <c r="C41" s="99" t="s">
        <v>135</v>
      </c>
      <c r="D41" s="263"/>
      <c r="E41" s="202" t="s">
        <v>18</v>
      </c>
      <c r="F41" s="196"/>
      <c r="G41" s="192">
        <v>3083</v>
      </c>
      <c r="H41" s="197">
        <f>2778+124</f>
        <v>2902</v>
      </c>
      <c r="I41" s="198">
        <v>43283</v>
      </c>
      <c r="J41" s="200">
        <v>32.15</v>
      </c>
    </row>
    <row r="42" spans="1:10" s="56" customFormat="1" ht="16.5">
      <c r="A42" s="280"/>
      <c r="B42" s="282"/>
      <c r="C42" s="24" t="s">
        <v>42</v>
      </c>
      <c r="D42" s="263"/>
      <c r="E42" s="195" t="s">
        <v>19</v>
      </c>
      <c r="F42" s="196">
        <v>92.8</v>
      </c>
      <c r="G42" s="192">
        <v>619</v>
      </c>
      <c r="H42" s="197">
        <v>743</v>
      </c>
      <c r="I42" s="198">
        <v>21767</v>
      </c>
      <c r="J42" s="200"/>
    </row>
    <row r="43" spans="1:10" s="56" customFormat="1" ht="16.5">
      <c r="A43" s="280"/>
      <c r="B43" s="282"/>
      <c r="C43" s="24" t="s">
        <v>43</v>
      </c>
      <c r="D43" s="263"/>
      <c r="E43" s="195" t="s">
        <v>20</v>
      </c>
      <c r="F43" s="196">
        <v>106.6</v>
      </c>
      <c r="G43" s="192">
        <v>879</v>
      </c>
      <c r="H43" s="197">
        <f>879+136</f>
        <v>1015</v>
      </c>
      <c r="I43" s="198">
        <v>23396</v>
      </c>
      <c r="J43" s="200"/>
    </row>
    <row r="44" spans="1:10" s="56" customFormat="1" ht="18">
      <c r="A44" s="280"/>
      <c r="B44" s="282"/>
      <c r="C44" s="22"/>
      <c r="D44" s="263"/>
      <c r="E44" s="195" t="s">
        <v>21</v>
      </c>
      <c r="F44" s="196">
        <v>279.9</v>
      </c>
      <c r="G44" s="192">
        <v>3476</v>
      </c>
      <c r="H44" s="197">
        <f>2906+124</f>
        <v>3030</v>
      </c>
      <c r="I44" s="198">
        <v>41905</v>
      </c>
      <c r="J44" s="203"/>
    </row>
    <row r="45" spans="1:10" s="56" customFormat="1" ht="18">
      <c r="A45" s="280"/>
      <c r="B45" s="282"/>
      <c r="C45" s="22"/>
      <c r="D45" s="263"/>
      <c r="E45" s="195" t="s">
        <v>22</v>
      </c>
      <c r="F45" s="196">
        <v>461.8</v>
      </c>
      <c r="G45" s="192">
        <v>2916</v>
      </c>
      <c r="H45" s="193">
        <f>2883+124</f>
        <v>3007</v>
      </c>
      <c r="I45" s="198">
        <v>36482</v>
      </c>
      <c r="J45" s="204"/>
    </row>
    <row r="46" spans="1:10" s="56" customFormat="1" ht="18">
      <c r="A46" s="280"/>
      <c r="B46" s="282"/>
      <c r="C46" s="22"/>
      <c r="D46" s="263"/>
      <c r="E46" s="195" t="s">
        <v>23</v>
      </c>
      <c r="F46" s="196"/>
      <c r="G46" s="192">
        <v>2675</v>
      </c>
      <c r="H46" s="197">
        <f>2492+124</f>
        <v>2616</v>
      </c>
      <c r="I46" s="198">
        <v>30856</v>
      </c>
      <c r="J46" s="200">
        <v>30</v>
      </c>
    </row>
    <row r="47" spans="1:10" s="56" customFormat="1" ht="18">
      <c r="A47" s="280"/>
      <c r="B47" s="282"/>
      <c r="C47" s="22"/>
      <c r="D47" s="263"/>
      <c r="E47" s="195" t="s">
        <v>24</v>
      </c>
      <c r="F47" s="196">
        <v>307.5</v>
      </c>
      <c r="G47" s="198">
        <v>2057</v>
      </c>
      <c r="H47" s="205">
        <f>2057+124</f>
        <v>2181</v>
      </c>
      <c r="I47" s="198">
        <v>35910</v>
      </c>
      <c r="J47" s="206"/>
    </row>
    <row r="48" spans="1:10" s="56" customFormat="1" ht="20.25" customHeight="1">
      <c r="A48" s="280"/>
      <c r="B48" s="282"/>
      <c r="C48" s="22"/>
      <c r="D48" s="263"/>
      <c r="E48" s="202" t="s">
        <v>25</v>
      </c>
      <c r="F48" s="207"/>
      <c r="G48" s="198">
        <v>1350</v>
      </c>
      <c r="H48" s="113">
        <v>1350</v>
      </c>
      <c r="I48" s="198">
        <v>30114</v>
      </c>
      <c r="J48" s="208">
        <v>33.25</v>
      </c>
    </row>
    <row r="49" spans="1:10" s="56" customFormat="1" ht="20.25" customHeight="1">
      <c r="A49" s="280"/>
      <c r="B49" s="282"/>
      <c r="C49" s="22"/>
      <c r="D49" s="263"/>
      <c r="E49" s="202" t="s">
        <v>107</v>
      </c>
      <c r="F49" s="207"/>
      <c r="G49" s="198">
        <v>3200</v>
      </c>
      <c r="H49" s="113">
        <v>3200</v>
      </c>
      <c r="I49" s="198">
        <v>67241</v>
      </c>
      <c r="J49" s="208">
        <v>44.8</v>
      </c>
    </row>
    <row r="50" spans="1:10" s="56" customFormat="1" ht="20.25" customHeight="1">
      <c r="A50" s="280"/>
      <c r="B50" s="282"/>
      <c r="C50" s="22"/>
      <c r="D50" s="263"/>
      <c r="E50" s="202" t="s">
        <v>108</v>
      </c>
      <c r="F50" s="207"/>
      <c r="G50" s="198">
        <v>1800</v>
      </c>
      <c r="H50" s="113">
        <v>1800</v>
      </c>
      <c r="I50" s="198">
        <v>35441</v>
      </c>
      <c r="J50" s="208">
        <v>23.2</v>
      </c>
    </row>
    <row r="51" spans="1:10" s="56" customFormat="1" ht="18" thickBot="1">
      <c r="A51" s="280"/>
      <c r="B51" s="282"/>
      <c r="C51" s="57"/>
      <c r="D51" s="264"/>
      <c r="E51" s="82" t="s">
        <v>28</v>
      </c>
      <c r="F51" s="83">
        <f>SUM(F36:F50)</f>
        <v>2244.3499999999995</v>
      </c>
      <c r="G51" s="83">
        <f>SUM(G36:G50)</f>
        <v>30700</v>
      </c>
      <c r="H51" s="83">
        <f>SUM(H36:H50)</f>
        <v>29750</v>
      </c>
      <c r="I51" s="83">
        <f>SUM(I36:I50)</f>
        <v>520000</v>
      </c>
      <c r="J51" s="255">
        <f>SUM(J36:J50)</f>
        <v>178</v>
      </c>
    </row>
    <row r="52" spans="1:10" s="56" customFormat="1" ht="18">
      <c r="A52" s="281"/>
      <c r="B52" s="283"/>
      <c r="C52" s="22"/>
      <c r="D52" s="259" t="s">
        <v>10</v>
      </c>
      <c r="E52" s="209" t="s">
        <v>30</v>
      </c>
      <c r="F52" s="210">
        <v>465</v>
      </c>
      <c r="G52" s="211">
        <v>1400</v>
      </c>
      <c r="H52" s="104">
        <v>1604</v>
      </c>
      <c r="I52" s="104">
        <v>52000</v>
      </c>
      <c r="J52" s="204"/>
    </row>
    <row r="53" spans="1:10" s="56" customFormat="1" ht="18">
      <c r="A53" s="281"/>
      <c r="B53" s="283"/>
      <c r="C53" s="22"/>
      <c r="D53" s="260"/>
      <c r="E53" s="212" t="s">
        <v>31</v>
      </c>
      <c r="F53" s="210">
        <v>716</v>
      </c>
      <c r="G53" s="211">
        <v>3400</v>
      </c>
      <c r="H53" s="113">
        <v>3344</v>
      </c>
      <c r="I53" s="113">
        <v>41500</v>
      </c>
      <c r="J53" s="200"/>
    </row>
    <row r="54" spans="1:10" s="56" customFormat="1" ht="18">
      <c r="A54" s="281"/>
      <c r="B54" s="283"/>
      <c r="C54" s="22"/>
      <c r="D54" s="260"/>
      <c r="E54" s="209" t="s">
        <v>32</v>
      </c>
      <c r="F54" s="210">
        <v>410</v>
      </c>
      <c r="G54" s="213">
        <v>1800</v>
      </c>
      <c r="H54" s="104">
        <v>1837</v>
      </c>
      <c r="I54" s="104">
        <v>36500</v>
      </c>
      <c r="J54" s="204"/>
    </row>
    <row r="55" spans="1:10" s="56" customFormat="1" ht="18">
      <c r="A55" s="281"/>
      <c r="B55" s="283"/>
      <c r="C55" s="22"/>
      <c r="D55" s="260"/>
      <c r="E55" s="214" t="s">
        <v>103</v>
      </c>
      <c r="F55" s="132">
        <v>390</v>
      </c>
      <c r="G55" s="113">
        <v>1300</v>
      </c>
      <c r="H55" s="113">
        <v>1307</v>
      </c>
      <c r="I55" s="113">
        <v>41000</v>
      </c>
      <c r="J55" s="200"/>
    </row>
    <row r="56" spans="1:10" s="56" customFormat="1" ht="18">
      <c r="A56" s="281"/>
      <c r="B56" s="283"/>
      <c r="C56" s="22"/>
      <c r="D56" s="260"/>
      <c r="E56" s="214" t="s">
        <v>82</v>
      </c>
      <c r="F56" s="132"/>
      <c r="G56" s="113">
        <v>850</v>
      </c>
      <c r="H56" s="113">
        <v>850</v>
      </c>
      <c r="I56" s="113">
        <v>30000</v>
      </c>
      <c r="J56" s="200">
        <v>40</v>
      </c>
    </row>
    <row r="57" spans="1:10" s="56" customFormat="1" ht="18">
      <c r="A57" s="281"/>
      <c r="B57" s="283"/>
      <c r="C57" s="99" t="s">
        <v>136</v>
      </c>
      <c r="D57" s="260"/>
      <c r="E57" s="214" t="s">
        <v>33</v>
      </c>
      <c r="F57" s="132"/>
      <c r="G57" s="198">
        <v>1100</v>
      </c>
      <c r="H57" s="113">
        <v>1100</v>
      </c>
      <c r="I57" s="113">
        <v>42500</v>
      </c>
      <c r="J57" s="200">
        <v>80</v>
      </c>
    </row>
    <row r="58" spans="1:10" s="56" customFormat="1" ht="18">
      <c r="A58" s="281"/>
      <c r="B58" s="283"/>
      <c r="C58" s="15"/>
      <c r="D58" s="260"/>
      <c r="E58" s="214" t="s">
        <v>83</v>
      </c>
      <c r="F58" s="132"/>
      <c r="G58" s="198">
        <v>850</v>
      </c>
      <c r="H58" s="113">
        <v>1100</v>
      </c>
      <c r="I58" s="113">
        <v>21500</v>
      </c>
      <c r="J58" s="200">
        <v>35.5</v>
      </c>
    </row>
    <row r="59" spans="1:10" s="56" customFormat="1" ht="19.5" customHeight="1">
      <c r="A59" s="281"/>
      <c r="B59" s="283"/>
      <c r="C59" s="25" t="s">
        <v>44</v>
      </c>
      <c r="D59" s="260"/>
      <c r="E59" s="214" t="s">
        <v>34</v>
      </c>
      <c r="F59" s="132">
        <v>800</v>
      </c>
      <c r="G59" s="113">
        <v>1800</v>
      </c>
      <c r="H59" s="113">
        <v>1708</v>
      </c>
      <c r="I59" s="113">
        <v>40000</v>
      </c>
      <c r="J59" s="200"/>
    </row>
    <row r="60" spans="1:10" s="56" customFormat="1" ht="16.5">
      <c r="A60" s="281"/>
      <c r="B60" s="283"/>
      <c r="C60" s="24" t="s">
        <v>45</v>
      </c>
      <c r="D60" s="260"/>
      <c r="E60" s="214" t="s">
        <v>35</v>
      </c>
      <c r="F60" s="132"/>
      <c r="G60" s="113">
        <v>1500</v>
      </c>
      <c r="H60" s="113">
        <v>1530</v>
      </c>
      <c r="I60" s="113">
        <v>30000</v>
      </c>
      <c r="J60" s="200">
        <v>92.5</v>
      </c>
    </row>
    <row r="61" spans="1:10" s="56" customFormat="1" ht="18">
      <c r="A61" s="281"/>
      <c r="B61" s="283"/>
      <c r="C61" s="22"/>
      <c r="D61" s="260"/>
      <c r="E61" s="214" t="s">
        <v>36</v>
      </c>
      <c r="F61" s="132">
        <v>740</v>
      </c>
      <c r="G61" s="113">
        <v>1700</v>
      </c>
      <c r="H61" s="113">
        <v>1750</v>
      </c>
      <c r="I61" s="113">
        <v>35700</v>
      </c>
      <c r="J61" s="200"/>
    </row>
    <row r="62" spans="1:10" s="56" customFormat="1" ht="19.5" customHeight="1">
      <c r="A62" s="281"/>
      <c r="B62" s="283"/>
      <c r="C62" s="22"/>
      <c r="D62" s="260"/>
      <c r="E62" s="215" t="s">
        <v>38</v>
      </c>
      <c r="F62" s="132">
        <v>135</v>
      </c>
      <c r="G62" s="113">
        <v>1200</v>
      </c>
      <c r="H62" s="113">
        <v>400</v>
      </c>
      <c r="I62" s="113">
        <v>21000</v>
      </c>
      <c r="J62" s="200"/>
    </row>
    <row r="63" spans="1:10" s="56" customFormat="1" ht="19.5" customHeight="1">
      <c r="A63" s="281"/>
      <c r="B63" s="283"/>
      <c r="C63" s="22"/>
      <c r="D63" s="260"/>
      <c r="E63" s="214" t="s">
        <v>37</v>
      </c>
      <c r="F63" s="132">
        <v>375</v>
      </c>
      <c r="G63" s="113">
        <v>900</v>
      </c>
      <c r="H63" s="113">
        <v>900</v>
      </c>
      <c r="I63" s="113">
        <v>19000</v>
      </c>
      <c r="J63" s="200"/>
    </row>
    <row r="64" spans="1:10" s="56" customFormat="1" ht="19.5" customHeight="1">
      <c r="A64" s="281"/>
      <c r="B64" s="283"/>
      <c r="C64" s="22"/>
      <c r="D64" s="260"/>
      <c r="E64" s="190" t="s">
        <v>40</v>
      </c>
      <c r="F64" s="132"/>
      <c r="G64" s="216">
        <v>600</v>
      </c>
      <c r="H64" s="113"/>
      <c r="I64" s="113">
        <v>12500</v>
      </c>
      <c r="J64" s="200">
        <v>22</v>
      </c>
    </row>
    <row r="65" spans="1:10" s="56" customFormat="1" ht="19.5" customHeight="1">
      <c r="A65" s="281"/>
      <c r="B65" s="283"/>
      <c r="C65" s="22"/>
      <c r="D65" s="260"/>
      <c r="E65" s="195" t="s">
        <v>39</v>
      </c>
      <c r="F65" s="132"/>
      <c r="G65" s="113">
        <v>200</v>
      </c>
      <c r="H65" s="113">
        <v>200</v>
      </c>
      <c r="I65" s="113">
        <v>16500</v>
      </c>
      <c r="J65" s="200"/>
    </row>
    <row r="66" spans="1:10" s="56" customFormat="1" ht="18" thickBot="1">
      <c r="A66" s="281"/>
      <c r="B66" s="283"/>
      <c r="C66" s="22"/>
      <c r="D66" s="261"/>
      <c r="E66" s="32" t="s">
        <v>28</v>
      </c>
      <c r="F66" s="66">
        <f>SUM(F52:F65)</f>
        <v>4031</v>
      </c>
      <c r="G66" s="61">
        <f>SUM(G52:G65)</f>
        <v>18600</v>
      </c>
      <c r="H66" s="61">
        <f>SUM(H52:H65)</f>
        <v>17630</v>
      </c>
      <c r="I66" s="61">
        <f>SUM(I52:I65)</f>
        <v>439700</v>
      </c>
      <c r="J66" s="61">
        <f>SUM(J52:J65)</f>
        <v>270</v>
      </c>
    </row>
    <row r="67" spans="1:10" s="56" customFormat="1" ht="18">
      <c r="A67" s="281"/>
      <c r="B67" s="283"/>
      <c r="C67" s="22"/>
      <c r="D67" s="256" t="s">
        <v>11</v>
      </c>
      <c r="E67" s="26" t="s">
        <v>104</v>
      </c>
      <c r="F67" s="62"/>
      <c r="G67" s="45">
        <v>259.6</v>
      </c>
      <c r="H67" s="45">
        <v>259.6</v>
      </c>
      <c r="I67" s="45">
        <v>2177</v>
      </c>
      <c r="J67" s="46"/>
    </row>
    <row r="68" spans="1:10" s="56" customFormat="1" ht="18">
      <c r="A68" s="281"/>
      <c r="B68" s="283"/>
      <c r="C68" s="22"/>
      <c r="D68" s="257"/>
      <c r="E68" s="26" t="s">
        <v>38</v>
      </c>
      <c r="F68" s="76"/>
      <c r="G68" s="55">
        <v>85.4</v>
      </c>
      <c r="H68" s="55">
        <v>85.4</v>
      </c>
      <c r="I68" s="55">
        <v>1919</v>
      </c>
      <c r="J68" s="84"/>
    </row>
    <row r="69" spans="1:10" s="56" customFormat="1" ht="21" customHeight="1" thickBot="1">
      <c r="A69" s="281"/>
      <c r="B69" s="283"/>
      <c r="C69" s="18"/>
      <c r="D69" s="258"/>
      <c r="E69" s="33" t="s">
        <v>41</v>
      </c>
      <c r="F69" s="65">
        <f>F67+F68</f>
        <v>0</v>
      </c>
      <c r="G69" s="65">
        <f>G67+G68</f>
        <v>345</v>
      </c>
      <c r="H69" s="65">
        <f>H67+H68</f>
        <v>345</v>
      </c>
      <c r="I69" s="65">
        <f>I67+I68</f>
        <v>4096</v>
      </c>
      <c r="J69" s="47"/>
    </row>
    <row r="70" spans="1:10" s="56" customFormat="1" ht="18">
      <c r="A70" s="281"/>
      <c r="B70" s="283"/>
      <c r="C70" s="38"/>
      <c r="D70" s="262" t="s">
        <v>10</v>
      </c>
      <c r="E70" s="150" t="s">
        <v>47</v>
      </c>
      <c r="F70" s="231">
        <v>59</v>
      </c>
      <c r="G70" s="144">
        <v>103</v>
      </c>
      <c r="H70" s="144">
        <v>124</v>
      </c>
      <c r="I70" s="144">
        <v>2426</v>
      </c>
      <c r="J70" s="232"/>
    </row>
    <row r="71" spans="1:10" s="56" customFormat="1" ht="18">
      <c r="A71" s="281"/>
      <c r="B71" s="283"/>
      <c r="C71" s="233"/>
      <c r="D71" s="284"/>
      <c r="E71" s="26" t="s">
        <v>48</v>
      </c>
      <c r="F71" s="73">
        <v>75</v>
      </c>
      <c r="G71" s="43">
        <v>182</v>
      </c>
      <c r="H71" s="43">
        <v>126</v>
      </c>
      <c r="I71" s="43">
        <v>2329</v>
      </c>
      <c r="J71" s="48"/>
    </row>
    <row r="72" spans="1:10" s="56" customFormat="1" ht="18">
      <c r="A72" s="281"/>
      <c r="B72" s="283"/>
      <c r="C72" s="234" t="s">
        <v>138</v>
      </c>
      <c r="D72" s="284"/>
      <c r="E72" s="26" t="s">
        <v>49</v>
      </c>
      <c r="F72" s="43"/>
      <c r="G72" s="43">
        <v>60</v>
      </c>
      <c r="H72" s="43">
        <v>60</v>
      </c>
      <c r="I72" s="43"/>
      <c r="J72" s="48"/>
    </row>
    <row r="73" spans="1:10" s="56" customFormat="1" ht="20.25" customHeight="1">
      <c r="A73" s="281"/>
      <c r="B73" s="283"/>
      <c r="C73" s="235" t="s">
        <v>46</v>
      </c>
      <c r="D73" s="284"/>
      <c r="E73" s="26" t="s">
        <v>50</v>
      </c>
      <c r="F73" s="73">
        <v>51</v>
      </c>
      <c r="G73" s="43">
        <v>90</v>
      </c>
      <c r="H73" s="43">
        <v>90</v>
      </c>
      <c r="I73" s="43">
        <v>2245</v>
      </c>
      <c r="J73" s="48"/>
    </row>
    <row r="74" spans="1:10" s="56" customFormat="1" ht="18" thickBot="1">
      <c r="A74" s="281"/>
      <c r="B74" s="283"/>
      <c r="C74" s="236" t="s">
        <v>43</v>
      </c>
      <c r="D74" s="285"/>
      <c r="E74" s="77" t="s">
        <v>41</v>
      </c>
      <c r="F74" s="78">
        <f>F70+F71+F72+F73</f>
        <v>185</v>
      </c>
      <c r="G74" s="79">
        <f>G70+G71+G72+G73</f>
        <v>435</v>
      </c>
      <c r="H74" s="79">
        <f>H70+H71+H72+H73</f>
        <v>400</v>
      </c>
      <c r="I74" s="79">
        <f>I70+I71+I72+I73</f>
        <v>7000</v>
      </c>
      <c r="J74" s="80"/>
    </row>
    <row r="75" spans="1:10" s="56" customFormat="1" ht="21.75" customHeight="1" thickBot="1">
      <c r="A75" s="281"/>
      <c r="B75" s="283"/>
      <c r="C75" s="237" t="s">
        <v>137</v>
      </c>
      <c r="D75" s="81" t="s">
        <v>10</v>
      </c>
      <c r="E75" s="20" t="s">
        <v>70</v>
      </c>
      <c r="F75" s="74">
        <v>24</v>
      </c>
      <c r="G75" s="49">
        <v>80</v>
      </c>
      <c r="H75" s="49">
        <v>80</v>
      </c>
      <c r="I75" s="49">
        <v>3380</v>
      </c>
      <c r="J75" s="42"/>
    </row>
    <row r="76" spans="1:10" s="56" customFormat="1" ht="18" thickBot="1">
      <c r="A76" s="281"/>
      <c r="B76" s="283"/>
      <c r="C76" s="186" t="s">
        <v>139</v>
      </c>
      <c r="D76" s="27" t="s">
        <v>10</v>
      </c>
      <c r="E76" s="20" t="s">
        <v>141</v>
      </c>
      <c r="F76" s="74">
        <v>24</v>
      </c>
      <c r="G76" s="49">
        <v>130</v>
      </c>
      <c r="H76" s="49">
        <v>130</v>
      </c>
      <c r="I76" s="49">
        <v>7400</v>
      </c>
      <c r="J76" s="42"/>
    </row>
    <row r="77" spans="1:10" s="56" customFormat="1" ht="31.5" thickBot="1">
      <c r="A77" s="281"/>
      <c r="B77" s="283"/>
      <c r="C77" s="186" t="s">
        <v>140</v>
      </c>
      <c r="D77" s="27" t="s">
        <v>10</v>
      </c>
      <c r="E77" s="16" t="s">
        <v>69</v>
      </c>
      <c r="F77" s="75">
        <v>125</v>
      </c>
      <c r="G77" s="50">
        <v>250</v>
      </c>
      <c r="H77" s="50">
        <v>250</v>
      </c>
      <c r="I77" s="50">
        <v>7000</v>
      </c>
      <c r="J77" s="51"/>
    </row>
    <row r="78" spans="1:10" s="56" customFormat="1" ht="21" customHeight="1">
      <c r="A78" s="281"/>
      <c r="B78" s="283"/>
      <c r="C78" s="38"/>
      <c r="D78" s="70" t="s">
        <v>10</v>
      </c>
      <c r="E78" s="34"/>
      <c r="F78" s="68">
        <f>F35+F77+F34</f>
        <v>6653.349999999999</v>
      </c>
      <c r="G78" s="52">
        <f>G35+G77+G34</f>
        <v>50251</v>
      </c>
      <c r="H78" s="52">
        <f>H35+H77+H34</f>
        <v>48296</v>
      </c>
      <c r="I78" s="52">
        <f>I35+I77+I34</f>
        <v>987280</v>
      </c>
      <c r="J78" s="68">
        <f>J35+J77+J34</f>
        <v>448</v>
      </c>
    </row>
    <row r="79" spans="1:10" s="56" customFormat="1" ht="21.75" customHeight="1">
      <c r="A79" s="281"/>
      <c r="B79" s="283"/>
      <c r="C79" s="39" t="s">
        <v>3</v>
      </c>
      <c r="D79" s="71" t="s">
        <v>11</v>
      </c>
      <c r="E79" s="35"/>
      <c r="F79" s="63"/>
      <c r="G79" s="53">
        <v>345</v>
      </c>
      <c r="H79" s="53">
        <v>345</v>
      </c>
      <c r="I79" s="53">
        <v>4096</v>
      </c>
      <c r="J79" s="69"/>
    </row>
    <row r="80" spans="1:10" s="56" customFormat="1" ht="24" customHeight="1" thickBot="1">
      <c r="A80" s="281"/>
      <c r="B80" s="283"/>
      <c r="C80" s="40"/>
      <c r="D80" s="19" t="s">
        <v>3</v>
      </c>
      <c r="E80" s="36"/>
      <c r="F80" s="61">
        <f>F78+F79</f>
        <v>6653.349999999999</v>
      </c>
      <c r="G80" s="44">
        <f>G78+G79</f>
        <v>50596</v>
      </c>
      <c r="H80" s="44">
        <f>H78+H79</f>
        <v>48641</v>
      </c>
      <c r="I80" s="44">
        <f>I78+I79</f>
        <v>991376</v>
      </c>
      <c r="J80" s="67">
        <f>J78+J79</f>
        <v>448</v>
      </c>
    </row>
    <row r="81" spans="1:10" s="56" customFormat="1" ht="24" customHeight="1">
      <c r="A81" s="247" t="s">
        <v>116</v>
      </c>
      <c r="B81" s="241" t="s">
        <v>65</v>
      </c>
      <c r="C81" s="89" t="s">
        <v>129</v>
      </c>
      <c r="D81" s="86" t="s">
        <v>10</v>
      </c>
      <c r="E81" s="128" t="s">
        <v>60</v>
      </c>
      <c r="F81" s="129">
        <v>62.4</v>
      </c>
      <c r="G81" s="100">
        <v>428</v>
      </c>
      <c r="H81" s="100">
        <v>347</v>
      </c>
      <c r="I81" s="100">
        <v>17600</v>
      </c>
      <c r="J81" s="130">
        <v>2</v>
      </c>
    </row>
    <row r="82" spans="1:10" s="56" customFormat="1" ht="39" customHeight="1">
      <c r="A82" s="240"/>
      <c r="B82" s="242"/>
      <c r="C82" s="131" t="s">
        <v>117</v>
      </c>
      <c r="D82" s="14" t="s">
        <v>10</v>
      </c>
      <c r="E82" s="244" t="s">
        <v>61</v>
      </c>
      <c r="F82" s="132">
        <v>24.4</v>
      </c>
      <c r="G82" s="113">
        <v>115</v>
      </c>
      <c r="H82" s="113">
        <v>105</v>
      </c>
      <c r="I82" s="113">
        <v>2500</v>
      </c>
      <c r="J82" s="133"/>
    </row>
    <row r="83" spans="1:10" s="56" customFormat="1" ht="27.75" customHeight="1">
      <c r="A83" s="240"/>
      <c r="B83" s="242"/>
      <c r="C83" s="131" t="s">
        <v>117</v>
      </c>
      <c r="D83" s="14" t="s">
        <v>11</v>
      </c>
      <c r="E83" s="245"/>
      <c r="F83" s="113"/>
      <c r="G83" s="113"/>
      <c r="H83" s="113"/>
      <c r="I83" s="113">
        <v>1520</v>
      </c>
      <c r="J83" s="133"/>
    </row>
    <row r="84" spans="1:10" s="56" customFormat="1" ht="42.75" customHeight="1">
      <c r="A84" s="240"/>
      <c r="B84" s="242"/>
      <c r="C84" s="88" t="s">
        <v>118</v>
      </c>
      <c r="D84" s="14" t="s">
        <v>10</v>
      </c>
      <c r="E84" s="14" t="s">
        <v>62</v>
      </c>
      <c r="F84" s="132">
        <v>56</v>
      </c>
      <c r="G84" s="113">
        <v>360</v>
      </c>
      <c r="H84" s="113">
        <v>360</v>
      </c>
      <c r="I84" s="113">
        <v>6000</v>
      </c>
      <c r="J84" s="134"/>
    </row>
    <row r="85" spans="1:10" s="56" customFormat="1" ht="39" customHeight="1" thickBot="1">
      <c r="A85" s="240"/>
      <c r="B85" s="242"/>
      <c r="C85" s="88" t="s">
        <v>119</v>
      </c>
      <c r="D85" s="21" t="s">
        <v>10</v>
      </c>
      <c r="E85" s="87" t="s">
        <v>86</v>
      </c>
      <c r="F85" s="110">
        <v>10.3</v>
      </c>
      <c r="G85" s="111">
        <v>24</v>
      </c>
      <c r="H85" s="111">
        <v>24</v>
      </c>
      <c r="I85" s="111">
        <v>1600</v>
      </c>
      <c r="J85" s="135"/>
    </row>
    <row r="86" spans="1:10" s="56" customFormat="1" ht="24" customHeight="1">
      <c r="A86" s="240"/>
      <c r="B86" s="242"/>
      <c r="C86" s="15"/>
      <c r="D86" s="136" t="s">
        <v>10</v>
      </c>
      <c r="E86" s="137"/>
      <c r="F86" s="229">
        <f>F81+F82+F84+F85</f>
        <v>153.10000000000002</v>
      </c>
      <c r="G86" s="229">
        <f>G81+G82+G84+G85</f>
        <v>927</v>
      </c>
      <c r="H86" s="229">
        <f>H81+H82+H84+H85</f>
        <v>836</v>
      </c>
      <c r="I86" s="229">
        <f>I81+I82+I84+I85</f>
        <v>27700</v>
      </c>
      <c r="J86" s="229">
        <f>J81+J82+J84+J85</f>
        <v>2</v>
      </c>
    </row>
    <row r="87" spans="1:10" s="56" customFormat="1" ht="24" customHeight="1">
      <c r="A87" s="240"/>
      <c r="B87" s="242"/>
      <c r="C87" s="15"/>
      <c r="D87" s="138" t="s">
        <v>11</v>
      </c>
      <c r="E87" s="139"/>
      <c r="F87" s="146">
        <f>F83</f>
        <v>0</v>
      </c>
      <c r="G87" s="147">
        <f>G83</f>
        <v>0</v>
      </c>
      <c r="H87" s="147">
        <f>H83</f>
        <v>0</v>
      </c>
      <c r="I87" s="147">
        <f>I83</f>
        <v>1520</v>
      </c>
      <c r="J87" s="230"/>
    </row>
    <row r="88" spans="1:10" s="56" customFormat="1" ht="24" customHeight="1" thickBot="1">
      <c r="A88" s="248"/>
      <c r="B88" s="243"/>
      <c r="C88" s="18"/>
      <c r="D88" s="19" t="s">
        <v>3</v>
      </c>
      <c r="E88" s="140"/>
      <c r="F88" s="66">
        <f>F86+F87</f>
        <v>153.10000000000002</v>
      </c>
      <c r="G88" s="44">
        <f>G86+G87</f>
        <v>927</v>
      </c>
      <c r="H88" s="44">
        <f>H86+H87</f>
        <v>836</v>
      </c>
      <c r="I88" s="44">
        <f>I86+I87</f>
        <v>29220</v>
      </c>
      <c r="J88" s="44">
        <f>J86+J87</f>
        <v>2</v>
      </c>
    </row>
    <row r="89" spans="1:10" s="56" customFormat="1" ht="24" customHeight="1">
      <c r="A89" s="268" t="s">
        <v>79</v>
      </c>
      <c r="B89" s="271" t="s">
        <v>5</v>
      </c>
      <c r="C89" s="98">
        <v>1010160</v>
      </c>
      <c r="D89" s="141" t="s">
        <v>10</v>
      </c>
      <c r="E89" s="128" t="s">
        <v>63</v>
      </c>
      <c r="F89" s="217">
        <v>4.7</v>
      </c>
      <c r="G89" s="218">
        <v>13.4</v>
      </c>
      <c r="H89" s="218">
        <v>13.4</v>
      </c>
      <c r="I89" s="218">
        <v>1516</v>
      </c>
      <c r="J89" s="219"/>
    </row>
    <row r="90" spans="1:10" s="56" customFormat="1" ht="35.25" customHeight="1">
      <c r="A90" s="269"/>
      <c r="B90" s="272"/>
      <c r="C90" s="224">
        <v>1014030</v>
      </c>
      <c r="D90" s="26" t="s">
        <v>10</v>
      </c>
      <c r="E90" s="14" t="s">
        <v>66</v>
      </c>
      <c r="F90" s="225">
        <v>45.6</v>
      </c>
      <c r="G90" s="163">
        <v>216.3</v>
      </c>
      <c r="H90" s="163">
        <v>188.6</v>
      </c>
      <c r="I90" s="163">
        <v>14180</v>
      </c>
      <c r="J90" s="226">
        <v>10.7</v>
      </c>
    </row>
    <row r="91" spans="1:10" s="56" customFormat="1" ht="24" customHeight="1">
      <c r="A91" s="269"/>
      <c r="B91" s="272"/>
      <c r="C91" s="224"/>
      <c r="D91" s="275" t="s">
        <v>10</v>
      </c>
      <c r="E91" s="26" t="s">
        <v>52</v>
      </c>
      <c r="F91" s="64">
        <v>52.92</v>
      </c>
      <c r="G91" s="41">
        <v>90</v>
      </c>
      <c r="H91" s="41">
        <v>20</v>
      </c>
      <c r="I91" s="41">
        <v>660</v>
      </c>
      <c r="J91" s="60"/>
    </row>
    <row r="92" spans="1:10" s="56" customFormat="1" ht="24" customHeight="1">
      <c r="A92" s="269"/>
      <c r="B92" s="272"/>
      <c r="C92" s="224">
        <v>1014040</v>
      </c>
      <c r="D92" s="275"/>
      <c r="E92" s="26" t="s">
        <v>53</v>
      </c>
      <c r="F92" s="64">
        <v>69.08</v>
      </c>
      <c r="G92" s="41">
        <v>104.5</v>
      </c>
      <c r="H92" s="41">
        <v>41.4</v>
      </c>
      <c r="I92" s="41">
        <v>870</v>
      </c>
      <c r="J92" s="60"/>
    </row>
    <row r="93" spans="1:10" s="56" customFormat="1" ht="24" customHeight="1">
      <c r="A93" s="269"/>
      <c r="B93" s="272"/>
      <c r="C93" s="224"/>
      <c r="D93" s="275"/>
      <c r="E93" s="26" t="s">
        <v>54</v>
      </c>
      <c r="F93" s="41"/>
      <c r="G93" s="41"/>
      <c r="H93" s="41"/>
      <c r="I93" s="41">
        <v>230</v>
      </c>
      <c r="J93" s="60">
        <v>1</v>
      </c>
    </row>
    <row r="94" spans="1:10" s="56" customFormat="1" ht="24" customHeight="1">
      <c r="A94" s="269"/>
      <c r="B94" s="272"/>
      <c r="C94" s="227"/>
      <c r="D94" s="275"/>
      <c r="E94" s="71" t="s">
        <v>41</v>
      </c>
      <c r="F94" s="122">
        <f>SUM(F91:F93)</f>
        <v>122</v>
      </c>
      <c r="G94" s="168">
        <f>SUM(G91:G93)</f>
        <v>194.5</v>
      </c>
      <c r="H94" s="168">
        <f>SUM(H91:H93)</f>
        <v>61.4</v>
      </c>
      <c r="I94" s="168">
        <f>SUM(I91:I93)</f>
        <v>1760</v>
      </c>
      <c r="J94" s="228">
        <f>SUM(J91:J93)</f>
        <v>1</v>
      </c>
    </row>
    <row r="95" spans="1:10" s="56" customFormat="1" ht="24" customHeight="1">
      <c r="A95" s="269"/>
      <c r="B95" s="272"/>
      <c r="C95" s="250">
        <v>1014060</v>
      </c>
      <c r="D95" s="251" t="s">
        <v>10</v>
      </c>
      <c r="E95" s="14" t="s">
        <v>105</v>
      </c>
      <c r="F95" s="225">
        <v>250</v>
      </c>
      <c r="G95" s="163">
        <v>400</v>
      </c>
      <c r="H95" s="163">
        <v>400</v>
      </c>
      <c r="I95" s="163">
        <v>11500</v>
      </c>
      <c r="J95" s="226"/>
    </row>
    <row r="96" spans="1:10" s="56" customFormat="1" ht="24" customHeight="1">
      <c r="A96" s="269"/>
      <c r="B96" s="272"/>
      <c r="C96" s="250"/>
      <c r="D96" s="251"/>
      <c r="E96" s="14" t="s">
        <v>106</v>
      </c>
      <c r="F96" s="225"/>
      <c r="G96" s="163">
        <v>204</v>
      </c>
      <c r="H96" s="163"/>
      <c r="I96" s="163">
        <v>8500</v>
      </c>
      <c r="J96" s="226">
        <v>5.8</v>
      </c>
    </row>
    <row r="97" spans="1:10" s="56" customFormat="1" ht="24" customHeight="1">
      <c r="A97" s="269"/>
      <c r="B97" s="272"/>
      <c r="C97" s="266"/>
      <c r="D97" s="252"/>
      <c r="E97" s="71" t="s">
        <v>41</v>
      </c>
      <c r="F97" s="122">
        <f>F95+F96</f>
        <v>250</v>
      </c>
      <c r="G97" s="122">
        <f>G95+G96</f>
        <v>604</v>
      </c>
      <c r="H97" s="122">
        <f>H95+H96</f>
        <v>400</v>
      </c>
      <c r="I97" s="122">
        <f>I95+I96</f>
        <v>20000</v>
      </c>
      <c r="J97" s="122">
        <f>J95+J96</f>
        <v>5.8</v>
      </c>
    </row>
    <row r="98" spans="1:10" s="56" customFormat="1" ht="24" customHeight="1">
      <c r="A98" s="269"/>
      <c r="B98" s="272"/>
      <c r="C98" s="265">
        <v>1011110</v>
      </c>
      <c r="D98" s="14"/>
      <c r="E98" s="14" t="s">
        <v>55</v>
      </c>
      <c r="F98" s="64">
        <v>100</v>
      </c>
      <c r="G98" s="64">
        <v>100</v>
      </c>
      <c r="H98" s="64">
        <v>100</v>
      </c>
      <c r="I98" s="41">
        <v>1500</v>
      </c>
      <c r="J98" s="60"/>
    </row>
    <row r="99" spans="1:10" s="56" customFormat="1" ht="24" customHeight="1">
      <c r="A99" s="269"/>
      <c r="B99" s="272"/>
      <c r="C99" s="266"/>
      <c r="D99" s="14" t="s">
        <v>10</v>
      </c>
      <c r="E99" s="14" t="s">
        <v>56</v>
      </c>
      <c r="F99" s="64">
        <v>400</v>
      </c>
      <c r="G99" s="64">
        <v>1008</v>
      </c>
      <c r="H99" s="64">
        <v>828</v>
      </c>
      <c r="I99" s="41">
        <v>12980</v>
      </c>
      <c r="J99" s="60">
        <v>24</v>
      </c>
    </row>
    <row r="100" spans="1:10" s="56" customFormat="1" ht="24" customHeight="1">
      <c r="A100" s="269"/>
      <c r="B100" s="272"/>
      <c r="C100" s="266"/>
      <c r="D100" s="227"/>
      <c r="E100" s="71" t="s">
        <v>41</v>
      </c>
      <c r="F100" s="122">
        <f>F98+F99</f>
        <v>500</v>
      </c>
      <c r="G100" s="122">
        <f>G98+G99</f>
        <v>1108</v>
      </c>
      <c r="H100" s="122">
        <f>H98+H99</f>
        <v>928</v>
      </c>
      <c r="I100" s="168">
        <f>I98+I99</f>
        <v>14480</v>
      </c>
      <c r="J100" s="228">
        <f>J98+J99</f>
        <v>24</v>
      </c>
    </row>
    <row r="101" spans="1:10" s="56" customFormat="1" ht="24" customHeight="1">
      <c r="A101" s="269"/>
      <c r="B101" s="272"/>
      <c r="C101" s="266"/>
      <c r="D101" s="275" t="s">
        <v>11</v>
      </c>
      <c r="E101" s="14" t="s">
        <v>56</v>
      </c>
      <c r="F101" s="60">
        <v>1.8</v>
      </c>
      <c r="G101" s="64">
        <v>27.5</v>
      </c>
      <c r="H101" s="64">
        <v>27.5</v>
      </c>
      <c r="I101" s="41">
        <v>386</v>
      </c>
      <c r="J101" s="226"/>
    </row>
    <row r="102" spans="1:10" s="56" customFormat="1" ht="24" customHeight="1">
      <c r="A102" s="269"/>
      <c r="B102" s="272"/>
      <c r="C102" s="266"/>
      <c r="D102" s="275"/>
      <c r="E102" s="71" t="s">
        <v>41</v>
      </c>
      <c r="F102" s="228">
        <f>SUM(F101:F101)</f>
        <v>1.8</v>
      </c>
      <c r="G102" s="122">
        <f>SUM(G101:G101)</f>
        <v>27.5</v>
      </c>
      <c r="H102" s="122">
        <f>SUM(H101:H101)</f>
        <v>27.5</v>
      </c>
      <c r="I102" s="168">
        <f>SUM(I101:I101)</f>
        <v>386</v>
      </c>
      <c r="J102" s="228">
        <f>SUM(J101:J101)</f>
        <v>0</v>
      </c>
    </row>
    <row r="103" spans="1:10" s="56" customFormat="1" ht="27" customHeight="1" thickBot="1">
      <c r="A103" s="269"/>
      <c r="B103" s="272"/>
      <c r="C103" s="220">
        <v>1014081</v>
      </c>
      <c r="D103" s="17" t="s">
        <v>10</v>
      </c>
      <c r="E103" s="17" t="s">
        <v>51</v>
      </c>
      <c r="F103" s="221">
        <v>5.76</v>
      </c>
      <c r="G103" s="171">
        <v>61</v>
      </c>
      <c r="H103" s="222">
        <v>61</v>
      </c>
      <c r="I103" s="171">
        <v>3600</v>
      </c>
      <c r="J103" s="223"/>
    </row>
    <row r="104" spans="1:10" s="56" customFormat="1" ht="24" customHeight="1">
      <c r="A104" s="269"/>
      <c r="B104" s="273"/>
      <c r="C104" s="253" t="s">
        <v>3</v>
      </c>
      <c r="D104" s="119" t="s">
        <v>10</v>
      </c>
      <c r="E104" s="150"/>
      <c r="F104" s="120">
        <f>F89+F90+F94+F100+F97+F103</f>
        <v>928.06</v>
      </c>
      <c r="G104" s="120">
        <f>G89+G90+G94+G100+G97+G103</f>
        <v>2197.2</v>
      </c>
      <c r="H104" s="120">
        <f>H89+H90+H94+H100+H97+H103</f>
        <v>1652.4</v>
      </c>
      <c r="I104" s="120">
        <f>I89+I90+I94+I100+I97+I103</f>
        <v>55536</v>
      </c>
      <c r="J104" s="239">
        <f>J89+J90+J94+J100+J97+J103</f>
        <v>41.5</v>
      </c>
    </row>
    <row r="105" spans="1:10" s="56" customFormat="1" ht="24" customHeight="1">
      <c r="A105" s="269"/>
      <c r="B105" s="273"/>
      <c r="C105" s="254"/>
      <c r="D105" s="151" t="s">
        <v>11</v>
      </c>
      <c r="E105" s="26"/>
      <c r="F105" s="152">
        <f>F102</f>
        <v>1.8</v>
      </c>
      <c r="G105" s="152">
        <f>G102</f>
        <v>27.5</v>
      </c>
      <c r="H105" s="152">
        <f>H102</f>
        <v>27.5</v>
      </c>
      <c r="I105" s="153">
        <f>I102</f>
        <v>386</v>
      </c>
      <c r="J105" s="154"/>
    </row>
    <row r="106" spans="1:10" s="56" customFormat="1" ht="24" customHeight="1" thickBot="1">
      <c r="A106" s="270"/>
      <c r="B106" s="274"/>
      <c r="C106" s="246"/>
      <c r="D106" s="155" t="s">
        <v>3</v>
      </c>
      <c r="E106" s="156"/>
      <c r="F106" s="126">
        <f>F104+F105</f>
        <v>929.8599999999999</v>
      </c>
      <c r="G106" s="126">
        <f>G104+G105</f>
        <v>2224.7</v>
      </c>
      <c r="H106" s="126">
        <f>H104+H105</f>
        <v>1679.9</v>
      </c>
      <c r="I106" s="157">
        <f>I104+I105</f>
        <v>55922</v>
      </c>
      <c r="J106" s="158">
        <f>J104+J105</f>
        <v>41.5</v>
      </c>
    </row>
    <row r="107" spans="1:10" s="56" customFormat="1" ht="35.25" customHeight="1">
      <c r="A107" s="306" t="s">
        <v>80</v>
      </c>
      <c r="B107" s="339" t="s">
        <v>84</v>
      </c>
      <c r="C107" s="159" t="s">
        <v>130</v>
      </c>
      <c r="D107" s="86" t="s">
        <v>10</v>
      </c>
      <c r="E107" s="86" t="s">
        <v>133</v>
      </c>
      <c r="F107" s="160">
        <v>4.4</v>
      </c>
      <c r="G107" s="161">
        <v>32</v>
      </c>
      <c r="H107" s="161">
        <v>32</v>
      </c>
      <c r="I107" s="161">
        <v>1920</v>
      </c>
      <c r="J107" s="162"/>
    </row>
    <row r="108" spans="1:10" s="56" customFormat="1" ht="28.5" customHeight="1">
      <c r="A108" s="337"/>
      <c r="B108" s="340"/>
      <c r="C108" s="308">
        <v>1115031</v>
      </c>
      <c r="D108" s="244" t="s">
        <v>10</v>
      </c>
      <c r="E108" s="14" t="s">
        <v>74</v>
      </c>
      <c r="F108" s="163"/>
      <c r="G108" s="163">
        <v>450</v>
      </c>
      <c r="H108" s="163"/>
      <c r="I108" s="163">
        <v>4800</v>
      </c>
      <c r="J108" s="164"/>
    </row>
    <row r="109" spans="1:10" s="56" customFormat="1" ht="25.5" customHeight="1">
      <c r="A109" s="337"/>
      <c r="B109" s="340"/>
      <c r="C109" s="309"/>
      <c r="D109" s="249"/>
      <c r="E109" s="24" t="s">
        <v>131</v>
      </c>
      <c r="F109" s="165"/>
      <c r="G109" s="165">
        <v>247</v>
      </c>
      <c r="H109" s="165">
        <v>247</v>
      </c>
      <c r="I109" s="165">
        <v>6520</v>
      </c>
      <c r="J109" s="166"/>
    </row>
    <row r="110" spans="1:10" s="56" customFormat="1" ht="25.5" customHeight="1">
      <c r="A110" s="269"/>
      <c r="B110" s="273"/>
      <c r="C110" s="310"/>
      <c r="D110" s="310"/>
      <c r="E110" s="167" t="s">
        <v>41</v>
      </c>
      <c r="F110" s="168">
        <f>F108+F109</f>
        <v>0</v>
      </c>
      <c r="G110" s="168">
        <f>G108+G109</f>
        <v>697</v>
      </c>
      <c r="H110" s="168">
        <f>H108+H109</f>
        <v>247</v>
      </c>
      <c r="I110" s="168">
        <f>I108+I109</f>
        <v>11320</v>
      </c>
      <c r="J110" s="169"/>
    </row>
    <row r="111" spans="1:10" s="56" customFormat="1" ht="39.75" customHeight="1" thickBot="1">
      <c r="A111" s="338"/>
      <c r="B111" s="341"/>
      <c r="C111" s="170">
        <v>1115063</v>
      </c>
      <c r="D111" s="17" t="s">
        <v>10</v>
      </c>
      <c r="E111" s="17" t="s">
        <v>132</v>
      </c>
      <c r="F111" s="171">
        <v>1</v>
      </c>
      <c r="G111" s="171">
        <v>10.5</v>
      </c>
      <c r="H111" s="171">
        <v>10.5</v>
      </c>
      <c r="I111" s="171">
        <v>600</v>
      </c>
      <c r="J111" s="172"/>
    </row>
    <row r="112" spans="1:10" s="56" customFormat="1" ht="36.75" customHeight="1" thickBot="1">
      <c r="A112" s="307"/>
      <c r="B112" s="342"/>
      <c r="C112" s="173"/>
      <c r="D112" s="174" t="s">
        <v>3</v>
      </c>
      <c r="E112" s="125"/>
      <c r="F112" s="145">
        <f>F107+F110+F111</f>
        <v>5.4</v>
      </c>
      <c r="G112" s="54">
        <f>G107+G110+G111</f>
        <v>739.5</v>
      </c>
      <c r="H112" s="54">
        <f>H107+H110+H111</f>
        <v>289.5</v>
      </c>
      <c r="I112" s="54">
        <f>I107+I110+I111</f>
        <v>13840</v>
      </c>
      <c r="J112" s="175"/>
    </row>
    <row r="113" spans="1:10" s="56" customFormat="1" ht="35.25" customHeight="1">
      <c r="A113" s="247" t="s">
        <v>120</v>
      </c>
      <c r="B113" s="241" t="s">
        <v>81</v>
      </c>
      <c r="C113" s="318">
        <v>1610160</v>
      </c>
      <c r="D113" s="256" t="s">
        <v>10</v>
      </c>
      <c r="E113" s="86" t="s">
        <v>89</v>
      </c>
      <c r="F113" s="142">
        <v>7.1</v>
      </c>
      <c r="G113" s="142">
        <v>32</v>
      </c>
      <c r="H113" s="142">
        <v>32</v>
      </c>
      <c r="I113" s="142">
        <v>3468</v>
      </c>
      <c r="J113" s="176"/>
    </row>
    <row r="114" spans="1:10" s="56" customFormat="1" ht="33.75" customHeight="1" thickBot="1">
      <c r="A114" s="248"/>
      <c r="B114" s="243"/>
      <c r="C114" s="319"/>
      <c r="D114" s="267"/>
      <c r="E114" s="173" t="s">
        <v>41</v>
      </c>
      <c r="F114" s="148">
        <f>F113</f>
        <v>7.1</v>
      </c>
      <c r="G114" s="148">
        <f>G113</f>
        <v>32</v>
      </c>
      <c r="H114" s="148">
        <f>H113</f>
        <v>32</v>
      </c>
      <c r="I114" s="148">
        <f>I113</f>
        <v>3468</v>
      </c>
      <c r="J114" s="177">
        <f>J113</f>
        <v>0</v>
      </c>
    </row>
    <row r="115" spans="1:10" s="56" customFormat="1" ht="39" customHeight="1">
      <c r="A115" s="247" t="s">
        <v>121</v>
      </c>
      <c r="B115" s="241" t="s">
        <v>122</v>
      </c>
      <c r="C115" s="318">
        <v>1710160</v>
      </c>
      <c r="D115" s="256" t="s">
        <v>10</v>
      </c>
      <c r="E115" s="86" t="s">
        <v>123</v>
      </c>
      <c r="F115" s="142">
        <v>10.2</v>
      </c>
      <c r="G115" s="142">
        <v>38</v>
      </c>
      <c r="H115" s="142">
        <v>38</v>
      </c>
      <c r="I115" s="142">
        <v>4419</v>
      </c>
      <c r="J115" s="176"/>
    </row>
    <row r="116" spans="1:10" s="56" customFormat="1" ht="38.25" customHeight="1" thickBot="1">
      <c r="A116" s="248"/>
      <c r="B116" s="243"/>
      <c r="C116" s="319"/>
      <c r="D116" s="267"/>
      <c r="E116" s="173" t="s">
        <v>41</v>
      </c>
      <c r="F116" s="148">
        <f>F115</f>
        <v>10.2</v>
      </c>
      <c r="G116" s="148">
        <f>G115</f>
        <v>38</v>
      </c>
      <c r="H116" s="148">
        <f>H115</f>
        <v>38</v>
      </c>
      <c r="I116" s="148">
        <f>I115</f>
        <v>4419</v>
      </c>
      <c r="J116" s="177">
        <f>J115</f>
        <v>0</v>
      </c>
    </row>
    <row r="117" spans="1:10" s="56" customFormat="1" ht="48.75" customHeight="1">
      <c r="A117" s="343">
        <v>30</v>
      </c>
      <c r="B117" s="241" t="s">
        <v>67</v>
      </c>
      <c r="C117" s="276">
        <v>3010160</v>
      </c>
      <c r="D117" s="256" t="s">
        <v>10</v>
      </c>
      <c r="E117" s="150" t="s">
        <v>68</v>
      </c>
      <c r="F117" s="178">
        <v>19.35</v>
      </c>
      <c r="G117" s="179">
        <v>70</v>
      </c>
      <c r="H117" s="179">
        <v>70</v>
      </c>
      <c r="I117" s="179">
        <v>7000</v>
      </c>
      <c r="J117" s="180"/>
    </row>
    <row r="118" spans="1:10" s="56" customFormat="1" ht="31.5" customHeight="1" thickBot="1">
      <c r="A118" s="344"/>
      <c r="B118" s="243"/>
      <c r="C118" s="311"/>
      <c r="D118" s="267"/>
      <c r="E118" s="173" t="s">
        <v>41</v>
      </c>
      <c r="F118" s="126">
        <f>F117</f>
        <v>19.35</v>
      </c>
      <c r="G118" s="126">
        <f>G117</f>
        <v>70</v>
      </c>
      <c r="H118" s="126">
        <f>H117</f>
        <v>70</v>
      </c>
      <c r="I118" s="126">
        <f>I117</f>
        <v>7000</v>
      </c>
      <c r="J118" s="127">
        <f>J117</f>
        <v>0</v>
      </c>
    </row>
    <row r="119" spans="1:10" s="56" customFormat="1" ht="33.75" customHeight="1">
      <c r="A119" s="343">
        <v>33</v>
      </c>
      <c r="B119" s="241" t="s">
        <v>99</v>
      </c>
      <c r="C119" s="276">
        <v>3310160</v>
      </c>
      <c r="D119" s="256" t="s">
        <v>10</v>
      </c>
      <c r="E119" s="86" t="s">
        <v>100</v>
      </c>
      <c r="F119" s="160">
        <v>19.14</v>
      </c>
      <c r="G119" s="181">
        <v>55.5</v>
      </c>
      <c r="H119" s="181">
        <v>55.5</v>
      </c>
      <c r="I119" s="181">
        <v>6000</v>
      </c>
      <c r="J119" s="182"/>
    </row>
    <row r="120" spans="1:10" s="56" customFormat="1" ht="36.75" customHeight="1" thickBot="1">
      <c r="A120" s="344"/>
      <c r="B120" s="243"/>
      <c r="C120" s="309"/>
      <c r="D120" s="267"/>
      <c r="E120" s="173" t="s">
        <v>41</v>
      </c>
      <c r="F120" s="183">
        <f>F119</f>
        <v>19.14</v>
      </c>
      <c r="G120" s="183">
        <f>G119</f>
        <v>55.5</v>
      </c>
      <c r="H120" s="183">
        <f>H119</f>
        <v>55.5</v>
      </c>
      <c r="I120" s="183">
        <f>I119</f>
        <v>6000</v>
      </c>
      <c r="J120" s="184"/>
    </row>
    <row r="121" spans="1:10" s="56" customFormat="1" ht="30.75" customHeight="1">
      <c r="A121" s="335" t="s">
        <v>124</v>
      </c>
      <c r="B121" s="241" t="s">
        <v>71</v>
      </c>
      <c r="C121" s="276">
        <v>3710160</v>
      </c>
      <c r="D121" s="86" t="s">
        <v>10</v>
      </c>
      <c r="E121" s="150" t="s">
        <v>72</v>
      </c>
      <c r="F121" s="143">
        <v>29</v>
      </c>
      <c r="G121" s="144">
        <v>74</v>
      </c>
      <c r="H121" s="144">
        <v>74</v>
      </c>
      <c r="I121" s="144">
        <v>5200</v>
      </c>
      <c r="J121" s="52"/>
    </row>
    <row r="122" spans="1:10" s="56" customFormat="1" ht="36.75" customHeight="1" thickBot="1">
      <c r="A122" s="336"/>
      <c r="B122" s="243"/>
      <c r="C122" s="311"/>
      <c r="D122" s="173" t="s">
        <v>41</v>
      </c>
      <c r="E122" s="173" t="s">
        <v>41</v>
      </c>
      <c r="F122" s="148">
        <f>F121</f>
        <v>29</v>
      </c>
      <c r="G122" s="149">
        <f>G121</f>
        <v>74</v>
      </c>
      <c r="H122" s="149">
        <f>H121</f>
        <v>74</v>
      </c>
      <c r="I122" s="149">
        <f>I121</f>
        <v>5200</v>
      </c>
      <c r="J122" s="185"/>
    </row>
    <row r="123" spans="1:10" s="58" customFormat="1" ht="12.75" customHeight="1">
      <c r="A123" s="322" t="s">
        <v>41</v>
      </c>
      <c r="B123" s="325" t="s">
        <v>10</v>
      </c>
      <c r="C123" s="325"/>
      <c r="D123" s="325"/>
      <c r="E123" s="325"/>
      <c r="F123" s="327">
        <f>F31+F78+F86+F104+F112+F114+F116+F118+F120+F122</f>
        <v>10955.8</v>
      </c>
      <c r="G123" s="327">
        <f>G31+G78+G86+G104+G112+G114+G116+G118+G120+G122</f>
        <v>89702.2</v>
      </c>
      <c r="H123" s="327">
        <f>H31+H78+H86+H104+H112+H114+H116+H118+H120+H122</f>
        <v>86065.4</v>
      </c>
      <c r="I123" s="332">
        <f>I31+I78+I86+I104+I112+I114+I116+I118+I120+I122</f>
        <v>1920503</v>
      </c>
      <c r="J123" s="320">
        <f>J31+J78+J86+J104+J112+J114+J116+J118+J120+J122</f>
        <v>511.883</v>
      </c>
    </row>
    <row r="124" spans="1:10" s="58" customFormat="1" ht="20.25" customHeight="1">
      <c r="A124" s="323"/>
      <c r="B124" s="326"/>
      <c r="C124" s="326"/>
      <c r="D124" s="326"/>
      <c r="E124" s="326"/>
      <c r="F124" s="328"/>
      <c r="G124" s="328"/>
      <c r="H124" s="328"/>
      <c r="I124" s="330"/>
      <c r="J124" s="321"/>
    </row>
    <row r="125" spans="1:10" s="59" customFormat="1" ht="21" customHeight="1">
      <c r="A125" s="323"/>
      <c r="B125" s="326" t="s">
        <v>11</v>
      </c>
      <c r="C125" s="326"/>
      <c r="D125" s="326"/>
      <c r="E125" s="326"/>
      <c r="F125" s="328">
        <f>F32+F79+F87+F105</f>
        <v>9.8</v>
      </c>
      <c r="G125" s="328">
        <f>G32+G79+G87+G105</f>
        <v>475.6</v>
      </c>
      <c r="H125" s="328">
        <f>H32+H79+H87+H105</f>
        <v>475.6</v>
      </c>
      <c r="I125" s="330">
        <f>I32+I79+I87+I105</f>
        <v>9222</v>
      </c>
      <c r="J125" s="321">
        <f>J32+J79+J87+J105</f>
        <v>0</v>
      </c>
    </row>
    <row r="126" spans="1:10" s="59" customFormat="1" ht="13.5" customHeight="1">
      <c r="A126" s="323"/>
      <c r="B126" s="326"/>
      <c r="C126" s="326"/>
      <c r="D126" s="326"/>
      <c r="E126" s="326"/>
      <c r="F126" s="328"/>
      <c r="G126" s="328"/>
      <c r="H126" s="328"/>
      <c r="I126" s="330"/>
      <c r="J126" s="321"/>
    </row>
    <row r="127" spans="1:10" s="59" customFormat="1" ht="17.25" customHeight="1">
      <c r="A127" s="323"/>
      <c r="B127" s="326" t="s">
        <v>73</v>
      </c>
      <c r="C127" s="326"/>
      <c r="D127" s="326"/>
      <c r="E127" s="326"/>
      <c r="F127" s="328">
        <f>F123+F125</f>
        <v>10965.599999999999</v>
      </c>
      <c r="G127" s="328">
        <f>G123+G125</f>
        <v>90177.8</v>
      </c>
      <c r="H127" s="328">
        <f>H123+H125</f>
        <v>86541</v>
      </c>
      <c r="I127" s="330">
        <f>I123+I125</f>
        <v>1929725</v>
      </c>
      <c r="J127" s="321">
        <f>J123+J125</f>
        <v>511.883</v>
      </c>
    </row>
    <row r="128" spans="1:10" s="59" customFormat="1" ht="13.5" customHeight="1" thickBot="1">
      <c r="A128" s="324"/>
      <c r="B128" s="334"/>
      <c r="C128" s="334"/>
      <c r="D128" s="334"/>
      <c r="E128" s="334"/>
      <c r="F128" s="333"/>
      <c r="G128" s="333"/>
      <c r="H128" s="333"/>
      <c r="I128" s="331"/>
      <c r="J128" s="329"/>
    </row>
    <row r="129" spans="1:10" ht="17.25" customHeight="1">
      <c r="A129" s="4"/>
      <c r="B129" s="5"/>
      <c r="C129" s="5"/>
      <c r="D129" s="5"/>
      <c r="E129" s="37"/>
      <c r="F129" s="6"/>
      <c r="G129" s="6"/>
      <c r="H129" s="6"/>
      <c r="I129" s="6"/>
      <c r="J129" s="6"/>
    </row>
    <row r="131" spans="1:9" s="1" customFormat="1" ht="18">
      <c r="A131" s="12" t="s">
        <v>87</v>
      </c>
      <c r="E131" s="31"/>
      <c r="I131" s="13" t="s">
        <v>88</v>
      </c>
    </row>
  </sheetData>
  <mergeCells count="78">
    <mergeCell ref="A119:A120"/>
    <mergeCell ref="B119:B120"/>
    <mergeCell ref="C119:C120"/>
    <mergeCell ref="D119:D120"/>
    <mergeCell ref="A107:A112"/>
    <mergeCell ref="B107:B112"/>
    <mergeCell ref="A117:A118"/>
    <mergeCell ref="B117:B118"/>
    <mergeCell ref="B115:B116"/>
    <mergeCell ref="B113:B114"/>
    <mergeCell ref="A113:A114"/>
    <mergeCell ref="A121:A122"/>
    <mergeCell ref="B121:B122"/>
    <mergeCell ref="C121:C122"/>
    <mergeCell ref="B125:E126"/>
    <mergeCell ref="I123:I124"/>
    <mergeCell ref="G127:G128"/>
    <mergeCell ref="H127:H128"/>
    <mergeCell ref="B127:E128"/>
    <mergeCell ref="H123:H124"/>
    <mergeCell ref="G125:G126"/>
    <mergeCell ref="F127:F128"/>
    <mergeCell ref="H125:H126"/>
    <mergeCell ref="G123:G124"/>
    <mergeCell ref="D9:D11"/>
    <mergeCell ref="J123:J124"/>
    <mergeCell ref="A123:A128"/>
    <mergeCell ref="B123:E124"/>
    <mergeCell ref="F123:F124"/>
    <mergeCell ref="J125:J126"/>
    <mergeCell ref="F125:F126"/>
    <mergeCell ref="J127:J128"/>
    <mergeCell ref="I125:I126"/>
    <mergeCell ref="I127:I128"/>
    <mergeCell ref="C17:C18"/>
    <mergeCell ref="C108:C110"/>
    <mergeCell ref="D117:D118"/>
    <mergeCell ref="D108:D110"/>
    <mergeCell ref="C117:C118"/>
    <mergeCell ref="C19:C30"/>
    <mergeCell ref="D19:D30"/>
    <mergeCell ref="C31:C33"/>
    <mergeCell ref="C113:C114"/>
    <mergeCell ref="C115:C116"/>
    <mergeCell ref="A6:J6"/>
    <mergeCell ref="A7:J7"/>
    <mergeCell ref="F9:F11"/>
    <mergeCell ref="I9:I11"/>
    <mergeCell ref="J9:J11"/>
    <mergeCell ref="A9:A11"/>
    <mergeCell ref="B9:B11"/>
    <mergeCell ref="E9:E11"/>
    <mergeCell ref="G9:H10"/>
    <mergeCell ref="C9:C11"/>
    <mergeCell ref="E14:E16"/>
    <mergeCell ref="A81:A88"/>
    <mergeCell ref="B81:B88"/>
    <mergeCell ref="E82:E83"/>
    <mergeCell ref="A12:A33"/>
    <mergeCell ref="B12:B33"/>
    <mergeCell ref="A34:A80"/>
    <mergeCell ref="B34:B80"/>
    <mergeCell ref="C14:C16"/>
    <mergeCell ref="D70:D74"/>
    <mergeCell ref="D113:D114"/>
    <mergeCell ref="D115:D116"/>
    <mergeCell ref="A89:A106"/>
    <mergeCell ref="B89:B106"/>
    <mergeCell ref="D91:D94"/>
    <mergeCell ref="C95:C97"/>
    <mergeCell ref="D95:D97"/>
    <mergeCell ref="D101:D102"/>
    <mergeCell ref="C104:C106"/>
    <mergeCell ref="A115:A116"/>
    <mergeCell ref="D67:D69"/>
    <mergeCell ref="D52:D66"/>
    <mergeCell ref="D36:D51"/>
    <mergeCell ref="C98:C102"/>
  </mergeCells>
  <printOptions/>
  <pageMargins left="0.64" right="0.21" top="0.2362204724409449" bottom="0.11811023622047245" header="0.1968503937007874" footer="0.15748031496062992"/>
  <pageSetup fitToHeight="4" fitToWidth="1" horizontalDpi="600" verticalDpi="600" orientation="landscape" paperSize="9" scale="67" r:id="rId1"/>
  <rowBreaks count="3" manualBreakCount="3">
    <brk id="43" max="9" man="1"/>
    <brk id="108" max="9" man="1"/>
    <brk id="1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cp:lastPrinted>2018-01-12T12:32:46Z</cp:lastPrinted>
  <dcterms:created xsi:type="dcterms:W3CDTF">2009-01-12T08:14:55Z</dcterms:created>
  <dcterms:modified xsi:type="dcterms:W3CDTF">2018-01-23T14:30:28Z</dcterms:modified>
  <cp:category/>
  <cp:version/>
  <cp:contentType/>
  <cp:contentStatus/>
</cp:coreProperties>
</file>