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0035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sharedStrings.xml><?xml version="1.0" encoding="utf-8"?>
<sst xmlns="http://schemas.openxmlformats.org/spreadsheetml/2006/main" count="186" uniqueCount="81">
  <si>
    <t>Всього:</t>
  </si>
  <si>
    <t xml:space="preserve">Найменування об’єкта </t>
  </si>
  <si>
    <t>Виконавець</t>
  </si>
  <si>
    <t>Термін виконання</t>
  </si>
  <si>
    <t xml:space="preserve">Джерело фінансування, тис. грн. </t>
  </si>
  <si>
    <t>Очікуваний результат</t>
  </si>
  <si>
    <t>Загальний обсяг</t>
  </si>
  <si>
    <t>У тому числі:</t>
  </si>
  <si>
    <t>Міський бюджет</t>
  </si>
  <si>
    <t>Інші джерела</t>
  </si>
  <si>
    <t>Благоустрій території</t>
  </si>
  <si>
    <t xml:space="preserve">1. </t>
  </si>
  <si>
    <t xml:space="preserve"> </t>
  </si>
  <si>
    <t xml:space="preserve"> РАЗОМ:</t>
  </si>
  <si>
    <t>міської ради 7-го скликання</t>
  </si>
  <si>
    <t>ЗАХОДИ</t>
  </si>
  <si>
    <t>Місце впровадження</t>
  </si>
  <si>
    <t>№ з/п</t>
  </si>
  <si>
    <t>смт.Дніпряни, с.Корсунка, с.Піщане,         с.Нові Лагері</t>
  </si>
  <si>
    <t>Відділ з питань управління комунальним майном, інфраструктури Дніпрянського старостинського округу Новокаховської міської ради</t>
  </si>
  <si>
    <t>2019 рік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</si>
  <si>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</si>
  <si>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</si>
  <si>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</si>
  <si>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</si>
  <si>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Придбання зупинок громадського транспорту</t>
  </si>
  <si>
    <t>Утримання прилеглої території кладовищ</t>
  </si>
  <si>
    <t>Забезпечення відновлення об'єктів благоустрою</t>
  </si>
  <si>
    <t xml:space="preserve">смт.Дніпряни, с.Корсунка, с.Піщане,       </t>
  </si>
  <si>
    <t>Розроблення схеми санітарного очищення населених пунктів Дніпрянського старостинського округу Новокаховської міської ради</t>
  </si>
  <si>
    <t>Виконання вимог законодавства в сфері поводження з відходами</t>
  </si>
  <si>
    <t>смт.Дніпряни, с.Корсунка, с.Піщане</t>
  </si>
  <si>
    <t>Зміни до генплану поєднаного з детальним планом окремих територій та зонування села с. Нові Лагері, с.Піщане</t>
  </si>
  <si>
    <t xml:space="preserve"> с.Нові Лагері, с. Піщане</t>
  </si>
  <si>
    <t>Розроблення проектної документації на встановлення  меж с. Нові Лагері, с.Піщане</t>
  </si>
  <si>
    <t>Реалізація плану соціально-економічного розвитку населених пунктів</t>
  </si>
  <si>
    <t>смт.Дніпряни</t>
  </si>
  <si>
    <t>Виготовлення технічної документації з нормативно-грошової оцінки земель смт Дніпряни, с.Корсунка, с.Піщане, с.Нові Лагері</t>
  </si>
  <si>
    <t xml:space="preserve">Обслуговування доріг в зимовий період </t>
  </si>
  <si>
    <t>Забезпечення безпеки руху</t>
  </si>
  <si>
    <t>Поточний ремонт доріг смт Дніпряни, Дніпряни- Корсунка, Корсунка- Піщане</t>
  </si>
  <si>
    <t>Забезпечення відновлення об'єктів благоустрою, безпеки руху, санітарного стану</t>
  </si>
  <si>
    <t>Утримання узбіччя доріг</t>
  </si>
  <si>
    <t>Поточний ремонт асфальтного покриття прибудинкової території в смт Дніпряни</t>
  </si>
  <si>
    <t>Покращення безпеки руху для мешканців багатоповерхівок та покращення блаугоустрою</t>
  </si>
  <si>
    <t xml:space="preserve">Реконструкція мереж зовнішнього освітлення </t>
  </si>
  <si>
    <t>смт.Дніпряни,  с.Піщане,         с.Нові Лагері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</si>
  <si>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</si>
  <si>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</si>
  <si>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Капітальний ремонт фасаду громадського будинку по вул. Суворова, 12 в с. Корсунка Херсонської області</t>
  </si>
  <si>
    <t>Капітальний ремонт покрівлі громадського будинку по вул. Суворова, 12 в с. Корсунка Херсонської області</t>
  </si>
  <si>
    <t>с.Корсунка</t>
  </si>
  <si>
    <t>Забезпечення відновлення об'єктів благоустрою,  санітарного стану</t>
  </si>
  <si>
    <t>Улаштування огорожі скверу меморіального в смт Дніпряни по вул. Новолагерська Херсонської області</t>
  </si>
  <si>
    <t>Обласний бюджет</t>
  </si>
  <si>
    <t>Забезпечення пожежної безпеки на території Дніпрянського старостинського округу</t>
  </si>
  <si>
    <t>Капітальний ремонт пожежних гідрантів</t>
  </si>
  <si>
    <t>смт Дніпряни</t>
  </si>
  <si>
    <t>Улаштування протипожежних гідрантів на території приватного житлового сектору в межах території старостинського округу</t>
  </si>
  <si>
    <t>Виготовлення та встановлення покажчиків місцезнаходження джерел протипожежного водопостачання</t>
  </si>
  <si>
    <t>Реконструкція водогону системи водопостачання та водовідведення в с. Корсунка, с.Піщане, с.Нові Лагері</t>
  </si>
  <si>
    <t>Реконструкція водогону в смт Дніпряни</t>
  </si>
  <si>
    <t>с. Корсунка, с.Піщане, с.Нові Лагері</t>
  </si>
  <si>
    <t>Забезпечення відновлення об'єктів благоустрою,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</si>
  <si>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</si>
  <si>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</si>
  <si>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</si>
  <si>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</si>
  <si>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</si>
  <si>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Придбання спортивно-ігрового майданчика</t>
  </si>
  <si>
    <t>смт.Дніпряни,  с.Піщане,         с.Нові Лагері , с.Корсунка</t>
  </si>
  <si>
    <t>Всього заплановано по програмі:</t>
  </si>
  <si>
    <r>
      <t xml:space="preserve"> Програми </t>
    </r>
    <r>
      <rPr>
        <b/>
        <sz val="14"/>
        <color indexed="8"/>
        <rFont val="Times New Roman"/>
        <family val="1"/>
      </rPr>
      <t xml:space="preserve">розвитку інфраструктури Дніпрянського старостинського округу Новокаховської міської ради </t>
    </r>
    <r>
      <rPr>
        <b/>
        <sz val="14"/>
        <color indexed="8"/>
        <rFont val="Times New Roman"/>
        <family val="1"/>
      </rPr>
      <t>на 2019-2021 рок</t>
    </r>
    <r>
      <rPr>
        <b/>
        <sz val="13"/>
        <color indexed="8"/>
        <rFont val="Times New Roman"/>
        <family val="1"/>
      </rPr>
      <t>и</t>
    </r>
  </si>
  <si>
    <t>з них: 2019 рік</t>
  </si>
  <si>
    <t xml:space="preserve">Додаток </t>
  </si>
  <si>
    <t>Очищування та обробка грунтів (сміттєзвалищ бульдозером)</t>
  </si>
  <si>
    <t>Озеленення територій  та утримання зелених насаджень</t>
  </si>
  <si>
    <t>Послуги з прибирання та підмітання вулиць</t>
  </si>
  <si>
    <t>Поточний ремонт фасаду за адресою смт.Дніпряни, вул.Корсунська, 9</t>
  </si>
  <si>
    <t>до рішення 58 сесії</t>
  </si>
  <si>
    <t>від 07.02.2019 року №1768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</si>
</sst>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.140625" style="0" bestFit="1" customWidth="1"/>
    <col min="2" max="2" width="47.28125" style="0" customWidth="1"/>
    <col min="3" max="3" width="16.57421875" style="0" customWidth="1"/>
    <col min="4" max="4" width="30.57421875" style="0" customWidth="1"/>
    <col min="6" max="6" width="14.7109375" style="0" customWidth="1"/>
    <col min="8" max="8" width="8.421875" style="0" customWidth="1"/>
    <col min="10" max="10" width="24.421875" style="0" customWidth="1"/>
  </cols>
  <sheetData>
    <row r="1" ht="18.75">
      <c r="H1" s="22" t="s">
        <v>74</v>
      </c>
    </row>
    <row r="2" ht="18.75">
      <c r="H2" s="22" t="s">
        <v>79</v>
      </c>
    </row>
    <row r="3" ht="18.75">
      <c r="H3" s="22" t="s">
        <v>14</v>
      </c>
    </row>
    <row r="4" ht="18.75">
      <c r="H4" s="22" t="s">
        <v>80</v>
      </c>
    </row>
    <row r="5" ht="15.75">
      <c r="H5" s="23"/>
    </row>
    <row r="6" spans="2:10" ht="15.75">
      <c r="B6" s="66" t="s">
        <v>15</v>
      </c>
      <c r="C6" s="66"/>
      <c r="D6" s="66"/>
      <c r="E6" s="66"/>
      <c r="F6" s="66"/>
      <c r="G6" s="66"/>
      <c r="H6" s="66"/>
      <c r="I6" s="66"/>
      <c r="J6" s="66"/>
    </row>
    <row r="7" spans="2:10" ht="21.75" customHeight="1">
      <c r="B7" s="65" t="s">
        <v>72</v>
      </c>
      <c r="C7" s="65"/>
      <c r="D7" s="65"/>
      <c r="E7" s="65"/>
      <c r="F7" s="65"/>
      <c r="G7" s="65"/>
      <c r="H7" s="65"/>
      <c r="I7" s="65"/>
      <c r="J7" s="65"/>
    </row>
    <row r="8" ht="17.25" thickBot="1">
      <c r="G8" s="3"/>
    </row>
    <row r="9" spans="1:10" ht="24.75" customHeight="1" thickBot="1">
      <c r="A9" s="38" t="s">
        <v>17</v>
      </c>
      <c r="B9" s="38" t="s">
        <v>1</v>
      </c>
      <c r="C9" s="38" t="s">
        <v>16</v>
      </c>
      <c r="D9" s="38" t="s">
        <v>2</v>
      </c>
      <c r="E9" s="38" t="s">
        <v>3</v>
      </c>
      <c r="F9" s="41" t="s">
        <v>4</v>
      </c>
      <c r="G9" s="42"/>
      <c r="H9" s="42"/>
      <c r="I9" s="43"/>
      <c r="J9" s="38" t="s">
        <v>5</v>
      </c>
    </row>
    <row r="10" spans="1:10" ht="13.5" thickBot="1">
      <c r="A10" s="39"/>
      <c r="B10" s="39"/>
      <c r="C10" s="39"/>
      <c r="D10" s="39"/>
      <c r="E10" s="39"/>
      <c r="F10" s="38" t="s">
        <v>6</v>
      </c>
      <c r="G10" s="44" t="s">
        <v>7</v>
      </c>
      <c r="H10" s="45"/>
      <c r="I10" s="46"/>
      <c r="J10" s="39"/>
    </row>
    <row r="11" spans="1:10" ht="24.75" thickBot="1">
      <c r="A11" s="40"/>
      <c r="B11" s="40"/>
      <c r="C11" s="40"/>
      <c r="D11" s="40"/>
      <c r="E11" s="40"/>
      <c r="F11" s="40"/>
      <c r="G11" s="4" t="s">
        <v>54</v>
      </c>
      <c r="H11" s="10" t="s">
        <v>8</v>
      </c>
      <c r="I11" s="5" t="s">
        <v>9</v>
      </c>
      <c r="J11" s="40"/>
    </row>
    <row r="12" spans="1:10" ht="13.5" thickBot="1">
      <c r="A12" s="25">
        <v>1</v>
      </c>
      <c r="B12" s="2">
        <v>2</v>
      </c>
      <c r="C12" s="2">
        <v>3</v>
      </c>
      <c r="D12" s="2">
        <v>4</v>
      </c>
      <c r="E12" s="2">
        <v>5</v>
      </c>
      <c r="F12" s="26">
        <v>6</v>
      </c>
      <c r="G12" s="9">
        <v>7</v>
      </c>
      <c r="H12" s="9">
        <v>8</v>
      </c>
      <c r="I12" s="25">
        <v>9</v>
      </c>
      <c r="J12" s="2">
        <v>10</v>
      </c>
    </row>
    <row r="13" spans="1:10" ht="16.5" thickBot="1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2" ht="23.25" customHeight="1" thickBot="1">
      <c r="A14" s="29" t="s">
        <v>11</v>
      </c>
      <c r="B14" s="50" t="s">
        <v>65</v>
      </c>
      <c r="C14" s="29" t="s">
        <v>18</v>
      </c>
      <c r="D14" s="29" t="s">
        <v>19</v>
      </c>
      <c r="E14" s="8" t="s">
        <v>20</v>
      </c>
      <c r="F14" s="12">
        <f>H14</f>
        <v>198.649</v>
      </c>
      <c r="G14" s="8"/>
      <c r="H14" s="11">
        <f>(165088+33461)/1000+0.1</f>
        <v>198.649</v>
      </c>
      <c r="I14" s="8"/>
      <c r="J14" s="35" t="s">
        <v>23</v>
      </c>
      <c r="L14" s="28"/>
    </row>
    <row r="15" spans="1:12" ht="21" customHeight="1" thickBot="1">
      <c r="A15" s="30"/>
      <c r="B15" s="51"/>
      <c r="C15" s="30"/>
      <c r="D15" s="30"/>
      <c r="E15" s="8" t="s">
        <v>21</v>
      </c>
      <c r="F15" s="12">
        <f aca="true" t="shared" si="0" ref="F15:F20">H15</f>
        <v>219</v>
      </c>
      <c r="G15" s="8"/>
      <c r="H15" s="11">
        <f>219</f>
        <v>219</v>
      </c>
      <c r="I15" s="8"/>
      <c r="J15" s="36"/>
      <c r="L15" s="28"/>
    </row>
    <row r="16" spans="1:12" ht="22.5" customHeight="1" thickBot="1">
      <c r="A16" s="31"/>
      <c r="B16" s="52"/>
      <c r="C16" s="31"/>
      <c r="D16" s="31"/>
      <c r="E16" s="8" t="s">
        <v>22</v>
      </c>
      <c r="F16" s="12">
        <f t="shared" si="0"/>
        <v>239</v>
      </c>
      <c r="G16" s="8"/>
      <c r="H16" s="11">
        <v>239</v>
      </c>
      <c r="I16" s="8"/>
      <c r="J16" s="37"/>
      <c r="L16" s="28"/>
    </row>
    <row r="17" spans="1:12" ht="13.5" thickBot="1">
      <c r="A17" s="29">
        <v>2</v>
      </c>
      <c r="B17" s="35" t="s">
        <v>26</v>
      </c>
      <c r="C17" s="29" t="s">
        <v>18</v>
      </c>
      <c r="D17" s="29" t="s">
        <v>19</v>
      </c>
      <c r="E17" s="8" t="s">
        <v>20</v>
      </c>
      <c r="F17" s="12">
        <f t="shared" si="0"/>
        <v>91.55</v>
      </c>
      <c r="G17" s="8"/>
      <c r="H17" s="11">
        <f>91550/1000</f>
        <v>91.55</v>
      </c>
      <c r="I17" s="8"/>
      <c r="J17" s="35" t="s">
        <v>24</v>
      </c>
      <c r="L17" s="28"/>
    </row>
    <row r="18" spans="1:12" ht="35.25" customHeight="1" thickBot="1">
      <c r="A18" s="30"/>
      <c r="B18" s="36"/>
      <c r="C18" s="30"/>
      <c r="D18" s="30"/>
      <c r="E18" s="8" t="s">
        <v>21</v>
      </c>
      <c r="F18" s="12">
        <f t="shared" si="0"/>
        <v>100</v>
      </c>
      <c r="G18" s="8"/>
      <c r="H18" s="11">
        <v>100</v>
      </c>
      <c r="I18" s="8"/>
      <c r="J18" s="36"/>
      <c r="L18" s="28"/>
    </row>
    <row r="19" spans="1:12" ht="16.5" customHeight="1" thickBot="1">
      <c r="A19" s="31"/>
      <c r="B19" s="37"/>
      <c r="C19" s="31"/>
      <c r="D19" s="31"/>
      <c r="E19" s="8" t="s">
        <v>22</v>
      </c>
      <c r="F19" s="12">
        <f t="shared" si="0"/>
        <v>120</v>
      </c>
      <c r="G19" s="8"/>
      <c r="H19" s="11">
        <v>120</v>
      </c>
      <c r="I19" s="8"/>
      <c r="J19" s="37"/>
      <c r="L19" s="28"/>
    </row>
    <row r="20" spans="1:12" ht="13.5" thickBot="1">
      <c r="A20" s="29">
        <v>3</v>
      </c>
      <c r="B20" s="35" t="s">
        <v>75</v>
      </c>
      <c r="C20" s="29" t="s">
        <v>18</v>
      </c>
      <c r="D20" s="29" t="s">
        <v>19</v>
      </c>
      <c r="E20" s="8" t="s">
        <v>20</v>
      </c>
      <c r="F20" s="12">
        <f t="shared" si="0"/>
        <v>99</v>
      </c>
      <c r="G20" s="8"/>
      <c r="H20" s="11">
        <f>99000/1000</f>
        <v>99</v>
      </c>
      <c r="I20" s="8"/>
      <c r="J20" s="35" t="s">
        <v>24</v>
      </c>
      <c r="L20" s="28"/>
    </row>
    <row r="21" spans="1:12" ht="35.25" customHeight="1" thickBot="1">
      <c r="A21" s="30"/>
      <c r="B21" s="36"/>
      <c r="C21" s="30"/>
      <c r="D21" s="30"/>
      <c r="E21" s="8" t="s">
        <v>21</v>
      </c>
      <c r="F21" s="12">
        <f aca="true" t="shared" si="1" ref="F21:F35">H21</f>
        <v>110</v>
      </c>
      <c r="G21" s="8"/>
      <c r="H21" s="11">
        <v>110</v>
      </c>
      <c r="I21" s="8"/>
      <c r="J21" s="36"/>
      <c r="L21" s="28"/>
    </row>
    <row r="22" spans="1:12" ht="15" customHeight="1" thickBot="1">
      <c r="A22" s="31"/>
      <c r="B22" s="37"/>
      <c r="C22" s="31"/>
      <c r="D22" s="31"/>
      <c r="E22" s="8" t="s">
        <v>22</v>
      </c>
      <c r="F22" s="12">
        <f t="shared" si="1"/>
        <v>120</v>
      </c>
      <c r="G22" s="8"/>
      <c r="H22" s="11">
        <v>120</v>
      </c>
      <c r="I22" s="8"/>
      <c r="J22" s="37"/>
      <c r="L22" s="28"/>
    </row>
    <row r="23" spans="1:12" ht="13.5" thickBot="1">
      <c r="A23" s="29">
        <v>4</v>
      </c>
      <c r="B23" s="35" t="s">
        <v>25</v>
      </c>
      <c r="C23" s="29" t="s">
        <v>28</v>
      </c>
      <c r="D23" s="29" t="s">
        <v>19</v>
      </c>
      <c r="E23" s="8" t="s">
        <v>20</v>
      </c>
      <c r="F23" s="12">
        <f t="shared" si="1"/>
        <v>45</v>
      </c>
      <c r="G23" s="8"/>
      <c r="H23" s="11">
        <f>45000/1000</f>
        <v>45</v>
      </c>
      <c r="I23" s="8"/>
      <c r="J23" s="35" t="s">
        <v>27</v>
      </c>
      <c r="L23" s="28"/>
    </row>
    <row r="24" spans="1:12" ht="24.75" customHeight="1" thickBot="1">
      <c r="A24" s="30"/>
      <c r="B24" s="36"/>
      <c r="C24" s="30"/>
      <c r="D24" s="30"/>
      <c r="E24" s="8" t="s">
        <v>21</v>
      </c>
      <c r="F24" s="12">
        <f t="shared" si="1"/>
        <v>45</v>
      </c>
      <c r="G24" s="8"/>
      <c r="H24" s="11">
        <v>45</v>
      </c>
      <c r="I24" s="8"/>
      <c r="J24" s="36"/>
      <c r="L24" s="28"/>
    </row>
    <row r="25" spans="1:12" ht="30" customHeight="1" thickBot="1">
      <c r="A25" s="31"/>
      <c r="B25" s="37"/>
      <c r="C25" s="31"/>
      <c r="D25" s="31"/>
      <c r="E25" s="8" t="s">
        <v>22</v>
      </c>
      <c r="F25" s="12">
        <f t="shared" si="1"/>
        <v>45</v>
      </c>
      <c r="G25" s="8"/>
      <c r="H25" s="11">
        <v>45</v>
      </c>
      <c r="I25" s="8"/>
      <c r="J25" s="37"/>
      <c r="L25" s="28"/>
    </row>
    <row r="26" spans="1:12" ht="72" customHeight="1" thickBot="1">
      <c r="A26" s="6">
        <v>5</v>
      </c>
      <c r="B26" s="7" t="s">
        <v>69</v>
      </c>
      <c r="C26" s="8" t="s">
        <v>70</v>
      </c>
      <c r="D26" s="8" t="s">
        <v>19</v>
      </c>
      <c r="E26" s="8" t="s">
        <v>21</v>
      </c>
      <c r="F26" s="12">
        <f t="shared" si="1"/>
        <v>83</v>
      </c>
      <c r="G26" s="8"/>
      <c r="H26" s="11">
        <v>83</v>
      </c>
      <c r="I26" s="8"/>
      <c r="J26" s="13" t="s">
        <v>47</v>
      </c>
      <c r="L26" s="28"/>
    </row>
    <row r="27" spans="1:12" ht="13.5" thickBot="1">
      <c r="A27" s="29">
        <v>6</v>
      </c>
      <c r="B27" s="35" t="s">
        <v>76</v>
      </c>
      <c r="C27" s="29" t="s">
        <v>18</v>
      </c>
      <c r="D27" s="29" t="s">
        <v>19</v>
      </c>
      <c r="E27" s="8" t="s">
        <v>20</v>
      </c>
      <c r="F27" s="12">
        <v>139.6</v>
      </c>
      <c r="G27" s="8"/>
      <c r="H27" s="11">
        <v>139.6</v>
      </c>
      <c r="I27" s="8"/>
      <c r="J27" s="35" t="s">
        <v>24</v>
      </c>
      <c r="L27" s="28"/>
    </row>
    <row r="28" spans="1:12" ht="32.25" customHeight="1" thickBot="1">
      <c r="A28" s="30"/>
      <c r="B28" s="36"/>
      <c r="C28" s="30"/>
      <c r="D28" s="30"/>
      <c r="E28" s="8" t="s">
        <v>21</v>
      </c>
      <c r="F28" s="12">
        <v>140</v>
      </c>
      <c r="G28" s="8"/>
      <c r="H28" s="11">
        <v>140</v>
      </c>
      <c r="I28" s="8"/>
      <c r="J28" s="36"/>
      <c r="L28" s="28"/>
    </row>
    <row r="29" spans="1:12" ht="19.5" customHeight="1" thickBot="1">
      <c r="A29" s="31"/>
      <c r="B29" s="37"/>
      <c r="C29" s="31"/>
      <c r="D29" s="31"/>
      <c r="E29" s="8" t="s">
        <v>22</v>
      </c>
      <c r="F29" s="12">
        <v>140</v>
      </c>
      <c r="G29" s="8"/>
      <c r="H29" s="11">
        <v>140</v>
      </c>
      <c r="I29" s="8"/>
      <c r="J29" s="37"/>
      <c r="L29" s="28"/>
    </row>
    <row r="30" spans="1:12" ht="13.5" thickBot="1">
      <c r="A30" s="29">
        <v>7</v>
      </c>
      <c r="B30" s="35" t="s">
        <v>77</v>
      </c>
      <c r="C30" s="29" t="s">
        <v>18</v>
      </c>
      <c r="D30" s="29" t="s">
        <v>19</v>
      </c>
      <c r="E30" s="8" t="s">
        <v>20</v>
      </c>
      <c r="F30" s="12">
        <v>160.35</v>
      </c>
      <c r="G30" s="8"/>
      <c r="H30" s="11">
        <v>160.35</v>
      </c>
      <c r="I30" s="8"/>
      <c r="J30" s="35" t="s">
        <v>24</v>
      </c>
      <c r="L30" s="28"/>
    </row>
    <row r="31" spans="1:12" ht="32.25" customHeight="1" thickBot="1">
      <c r="A31" s="30"/>
      <c r="B31" s="36"/>
      <c r="C31" s="30"/>
      <c r="D31" s="30"/>
      <c r="E31" s="8" t="s">
        <v>21</v>
      </c>
      <c r="F31" s="12">
        <v>180</v>
      </c>
      <c r="G31" s="8"/>
      <c r="H31" s="11">
        <v>180</v>
      </c>
      <c r="I31" s="8"/>
      <c r="J31" s="36"/>
      <c r="L31" s="28"/>
    </row>
    <row r="32" spans="1:12" ht="19.5" customHeight="1" thickBot="1">
      <c r="A32" s="31"/>
      <c r="B32" s="37"/>
      <c r="C32" s="31"/>
      <c r="D32" s="31"/>
      <c r="E32" s="8" t="s">
        <v>22</v>
      </c>
      <c r="F32" s="12">
        <v>180</v>
      </c>
      <c r="G32" s="8"/>
      <c r="H32" s="11">
        <v>180</v>
      </c>
      <c r="I32" s="8"/>
      <c r="J32" s="37"/>
      <c r="L32" s="28"/>
    </row>
    <row r="33" spans="1:12" ht="22.5" customHeight="1" thickBot="1">
      <c r="A33" s="29">
        <v>8</v>
      </c>
      <c r="B33" s="32" t="s">
        <v>29</v>
      </c>
      <c r="C33" s="29" t="s">
        <v>18</v>
      </c>
      <c r="D33" s="29" t="s">
        <v>19</v>
      </c>
      <c r="E33" s="8" t="s">
        <v>20</v>
      </c>
      <c r="F33" s="12">
        <f t="shared" si="1"/>
        <v>120</v>
      </c>
      <c r="G33" s="8"/>
      <c r="H33" s="11">
        <f>120000/1000</f>
        <v>120</v>
      </c>
      <c r="I33" s="8"/>
      <c r="J33" s="35" t="s">
        <v>30</v>
      </c>
      <c r="L33" s="28"/>
    </row>
    <row r="34" spans="1:12" ht="21.75" customHeight="1" thickBot="1">
      <c r="A34" s="30"/>
      <c r="B34" s="33"/>
      <c r="C34" s="30"/>
      <c r="D34" s="30"/>
      <c r="E34" s="8" t="s">
        <v>21</v>
      </c>
      <c r="F34" s="12">
        <f t="shared" si="1"/>
        <v>130</v>
      </c>
      <c r="G34" s="8"/>
      <c r="H34" s="11">
        <v>130</v>
      </c>
      <c r="I34" s="8"/>
      <c r="J34" s="36"/>
      <c r="L34" s="28"/>
    </row>
    <row r="35" spans="1:12" ht="24.75" customHeight="1" thickBot="1">
      <c r="A35" s="31"/>
      <c r="B35" s="34"/>
      <c r="C35" s="31"/>
      <c r="D35" s="31"/>
      <c r="E35" s="8" t="s">
        <v>22</v>
      </c>
      <c r="F35" s="12">
        <f t="shared" si="1"/>
        <v>140</v>
      </c>
      <c r="G35" s="8"/>
      <c r="H35" s="11">
        <v>140</v>
      </c>
      <c r="I35" s="8"/>
      <c r="J35" s="37"/>
      <c r="L35" s="28"/>
    </row>
    <row r="36" spans="1:12" ht="13.5" thickBot="1">
      <c r="A36" s="53" t="s">
        <v>0</v>
      </c>
      <c r="B36" s="54"/>
      <c r="C36" s="54"/>
      <c r="D36" s="54"/>
      <c r="E36" s="55"/>
      <c r="F36" s="11">
        <f>SUM(F14:F35)</f>
        <v>2845.149</v>
      </c>
      <c r="G36" s="11">
        <f>SUM(G14:G35)</f>
        <v>0</v>
      </c>
      <c r="H36" s="11">
        <f>SUM(H14:H35)</f>
        <v>2845.149</v>
      </c>
      <c r="I36" s="11">
        <f>SUM(I14:I35)</f>
        <v>0</v>
      </c>
      <c r="J36" s="13"/>
      <c r="L36" s="28"/>
    </row>
    <row r="37" spans="1:12" ht="16.5" thickBot="1">
      <c r="A37" s="47" t="s">
        <v>67</v>
      </c>
      <c r="B37" s="48"/>
      <c r="C37" s="48"/>
      <c r="D37" s="48"/>
      <c r="E37" s="48"/>
      <c r="F37" s="48"/>
      <c r="G37" s="48"/>
      <c r="H37" s="48"/>
      <c r="I37" s="48"/>
      <c r="J37" s="49"/>
      <c r="L37" s="28"/>
    </row>
    <row r="38" spans="1:12" ht="26.25" customHeight="1" thickBot="1">
      <c r="A38" s="29">
        <v>1</v>
      </c>
      <c r="B38" s="50" t="s">
        <v>32</v>
      </c>
      <c r="C38" s="29" t="s">
        <v>33</v>
      </c>
      <c r="D38" s="29" t="s">
        <v>19</v>
      </c>
      <c r="E38" s="8" t="s">
        <v>20</v>
      </c>
      <c r="F38" s="12">
        <f aca="true" t="shared" si="2" ref="F38:F43">H38</f>
        <v>144.6</v>
      </c>
      <c r="G38" s="8"/>
      <c r="H38" s="11">
        <f>(117000+27600)/1000</f>
        <v>144.6</v>
      </c>
      <c r="I38" s="8"/>
      <c r="J38" s="50" t="s">
        <v>35</v>
      </c>
      <c r="L38" s="28"/>
    </row>
    <row r="39" spans="1:12" ht="42" customHeight="1" thickBot="1">
      <c r="A39" s="31"/>
      <c r="B39" s="52"/>
      <c r="C39" s="31"/>
      <c r="D39" s="31"/>
      <c r="E39" s="8" t="s">
        <v>21</v>
      </c>
      <c r="F39" s="12">
        <f t="shared" si="2"/>
        <v>93.5</v>
      </c>
      <c r="G39" s="8"/>
      <c r="H39" s="11">
        <f>93500/1000</f>
        <v>93.5</v>
      </c>
      <c r="I39" s="8"/>
      <c r="J39" s="52"/>
      <c r="L39" s="28"/>
    </row>
    <row r="40" spans="1:12" ht="13.5" thickBot="1">
      <c r="A40" s="53" t="s">
        <v>0</v>
      </c>
      <c r="B40" s="54"/>
      <c r="C40" s="54"/>
      <c r="D40" s="54"/>
      <c r="E40" s="55"/>
      <c r="F40" s="11">
        <f>SUM(F38:F39)</f>
        <v>238.1</v>
      </c>
      <c r="G40" s="11">
        <f>SUM(G38:G39)</f>
        <v>0</v>
      </c>
      <c r="H40" s="11">
        <f>SUM(H38:H39)</f>
        <v>238.1</v>
      </c>
      <c r="I40" s="11">
        <f>SUM(I18:I39)</f>
        <v>0</v>
      </c>
      <c r="J40" s="13"/>
      <c r="L40" s="28"/>
    </row>
    <row r="41" spans="1:12" ht="16.5" thickBot="1">
      <c r="A41" s="47" t="s">
        <v>68</v>
      </c>
      <c r="B41" s="48"/>
      <c r="C41" s="48"/>
      <c r="D41" s="48"/>
      <c r="E41" s="48"/>
      <c r="F41" s="48"/>
      <c r="G41" s="48"/>
      <c r="H41" s="48"/>
      <c r="I41" s="48"/>
      <c r="J41" s="49"/>
      <c r="L41" s="28"/>
    </row>
    <row r="42" spans="1:12" ht="36" customHeight="1" thickBot="1">
      <c r="A42" s="29">
        <v>1</v>
      </c>
      <c r="B42" s="50" t="s">
        <v>34</v>
      </c>
      <c r="C42" s="29" t="s">
        <v>33</v>
      </c>
      <c r="D42" s="29" t="s">
        <v>19</v>
      </c>
      <c r="E42" s="8" t="s">
        <v>20</v>
      </c>
      <c r="F42" s="12">
        <f t="shared" si="2"/>
        <v>45</v>
      </c>
      <c r="G42" s="8"/>
      <c r="H42" s="11">
        <f>45000/1000</f>
        <v>45</v>
      </c>
      <c r="I42" s="8"/>
      <c r="J42" s="50" t="s">
        <v>35</v>
      </c>
      <c r="L42" s="28"/>
    </row>
    <row r="43" spans="1:12" ht="31.5" customHeight="1" thickBot="1">
      <c r="A43" s="31"/>
      <c r="B43" s="52"/>
      <c r="C43" s="31"/>
      <c r="D43" s="31"/>
      <c r="E43" s="8" t="s">
        <v>21</v>
      </c>
      <c r="F43" s="12">
        <f t="shared" si="2"/>
        <v>40</v>
      </c>
      <c r="G43" s="8"/>
      <c r="H43" s="11">
        <f>40000/1000</f>
        <v>40</v>
      </c>
      <c r="I43" s="8"/>
      <c r="J43" s="51"/>
      <c r="L43" s="28"/>
    </row>
    <row r="44" spans="1:12" ht="66" customHeight="1" thickBot="1">
      <c r="A44" s="6">
        <v>2</v>
      </c>
      <c r="B44" s="7" t="s">
        <v>37</v>
      </c>
      <c r="C44" s="8" t="s">
        <v>18</v>
      </c>
      <c r="D44" s="8" t="s">
        <v>19</v>
      </c>
      <c r="E44" s="8" t="s">
        <v>22</v>
      </c>
      <c r="F44" s="12">
        <f>H44</f>
        <v>260</v>
      </c>
      <c r="G44" s="8"/>
      <c r="H44" s="11">
        <f>(90000+70000+50000+50000)/1000</f>
        <v>260</v>
      </c>
      <c r="I44" s="8"/>
      <c r="J44" s="52"/>
      <c r="L44" s="28"/>
    </row>
    <row r="45" spans="1:12" s="20" customFormat="1" ht="13.5" thickBot="1">
      <c r="A45" s="53" t="s">
        <v>0</v>
      </c>
      <c r="B45" s="54"/>
      <c r="C45" s="54"/>
      <c r="D45" s="54"/>
      <c r="E45" s="55"/>
      <c r="F45" s="18">
        <f>SUM(F42:F44)</f>
        <v>345</v>
      </c>
      <c r="G45" s="18">
        <f>SUM(G42:G44)</f>
        <v>0</v>
      </c>
      <c r="H45" s="18">
        <f>SUM(H42:H44)</f>
        <v>345</v>
      </c>
      <c r="I45" s="18">
        <f>SUM(I42:I44)</f>
        <v>0</v>
      </c>
      <c r="J45" s="19"/>
      <c r="L45" s="28"/>
    </row>
    <row r="46" spans="1:12" ht="16.5" thickBot="1">
      <c r="A46" s="47" t="s">
        <v>66</v>
      </c>
      <c r="B46" s="48"/>
      <c r="C46" s="48"/>
      <c r="D46" s="48"/>
      <c r="E46" s="48"/>
      <c r="F46" s="48"/>
      <c r="G46" s="48"/>
      <c r="H46" s="48"/>
      <c r="I46" s="48"/>
      <c r="J46" s="49"/>
      <c r="L46" s="28"/>
    </row>
    <row r="47" spans="1:12" ht="13.5" thickBot="1">
      <c r="A47" s="29" t="s">
        <v>11</v>
      </c>
      <c r="B47" s="50" t="s">
        <v>38</v>
      </c>
      <c r="C47" s="29" t="s">
        <v>18</v>
      </c>
      <c r="D47" s="29" t="s">
        <v>19</v>
      </c>
      <c r="E47" s="8" t="s">
        <v>20</v>
      </c>
      <c r="F47" s="12">
        <f aca="true" t="shared" si="3" ref="F47:F56">H47</f>
        <v>52.5</v>
      </c>
      <c r="G47" s="8"/>
      <c r="H47" s="11">
        <f>(52500)/1000</f>
        <v>52.5</v>
      </c>
      <c r="I47" s="8"/>
      <c r="J47" s="35" t="s">
        <v>39</v>
      </c>
      <c r="L47" s="28"/>
    </row>
    <row r="48" spans="1:12" ht="25.5" customHeight="1" thickBot="1">
      <c r="A48" s="30"/>
      <c r="B48" s="51"/>
      <c r="C48" s="30"/>
      <c r="D48" s="30"/>
      <c r="E48" s="8" t="s">
        <v>21</v>
      </c>
      <c r="F48" s="12">
        <f t="shared" si="3"/>
        <v>60</v>
      </c>
      <c r="G48" s="8"/>
      <c r="H48" s="11">
        <v>60</v>
      </c>
      <c r="I48" s="8"/>
      <c r="J48" s="36"/>
      <c r="L48" s="28"/>
    </row>
    <row r="49" spans="1:12" ht="27.75" customHeight="1" thickBot="1">
      <c r="A49" s="31"/>
      <c r="B49" s="52"/>
      <c r="C49" s="31"/>
      <c r="D49" s="31"/>
      <c r="E49" s="8" t="s">
        <v>22</v>
      </c>
      <c r="F49" s="12">
        <f t="shared" si="3"/>
        <v>60</v>
      </c>
      <c r="G49" s="8"/>
      <c r="H49" s="11">
        <v>60</v>
      </c>
      <c r="I49" s="8"/>
      <c r="J49" s="37"/>
      <c r="L49" s="28"/>
    </row>
    <row r="50" spans="1:12" ht="19.5" customHeight="1" thickBot="1">
      <c r="A50" s="29">
        <v>2</v>
      </c>
      <c r="B50" s="50" t="s">
        <v>40</v>
      </c>
      <c r="C50" s="29" t="s">
        <v>31</v>
      </c>
      <c r="D50" s="29" t="s">
        <v>19</v>
      </c>
      <c r="E50" s="8" t="s">
        <v>20</v>
      </c>
      <c r="F50" s="12">
        <f t="shared" si="3"/>
        <v>230</v>
      </c>
      <c r="G50" s="8"/>
      <c r="H50" s="11">
        <f>(131125+51757+47118)/1000</f>
        <v>230</v>
      </c>
      <c r="I50" s="8"/>
      <c r="J50" s="35" t="s">
        <v>41</v>
      </c>
      <c r="L50" s="28"/>
    </row>
    <row r="51" spans="1:12" ht="22.5" customHeight="1" thickBot="1">
      <c r="A51" s="30"/>
      <c r="B51" s="51"/>
      <c r="C51" s="30"/>
      <c r="D51" s="30"/>
      <c r="E51" s="8" t="s">
        <v>21</v>
      </c>
      <c r="F51" s="12">
        <f t="shared" si="3"/>
        <v>250</v>
      </c>
      <c r="G51" s="8"/>
      <c r="H51" s="11">
        <v>250</v>
      </c>
      <c r="I51" s="8"/>
      <c r="J51" s="36"/>
      <c r="L51" s="28"/>
    </row>
    <row r="52" spans="1:12" ht="22.5" customHeight="1" thickBot="1">
      <c r="A52" s="31"/>
      <c r="B52" s="52"/>
      <c r="C52" s="31"/>
      <c r="D52" s="31"/>
      <c r="E52" s="8" t="s">
        <v>22</v>
      </c>
      <c r="F52" s="12">
        <f t="shared" si="3"/>
        <v>280</v>
      </c>
      <c r="G52" s="8"/>
      <c r="H52" s="11">
        <v>280</v>
      </c>
      <c r="I52" s="8"/>
      <c r="J52" s="37"/>
      <c r="L52" s="28"/>
    </row>
    <row r="53" spans="1:12" ht="21.75" customHeight="1" thickBot="1">
      <c r="A53" s="29">
        <v>3</v>
      </c>
      <c r="B53" s="50" t="s">
        <v>42</v>
      </c>
      <c r="C53" s="29" t="s">
        <v>18</v>
      </c>
      <c r="D53" s="29" t="s">
        <v>19</v>
      </c>
      <c r="E53" s="8" t="s">
        <v>20</v>
      </c>
      <c r="F53" s="12">
        <f t="shared" si="3"/>
        <v>180.05</v>
      </c>
      <c r="G53" s="8"/>
      <c r="H53" s="11">
        <f>(180050)/1000</f>
        <v>180.05</v>
      </c>
      <c r="I53" s="8"/>
      <c r="J53" s="35" t="s">
        <v>24</v>
      </c>
      <c r="L53" s="28"/>
    </row>
    <row r="54" spans="1:12" ht="22.5" customHeight="1" thickBot="1">
      <c r="A54" s="30"/>
      <c r="B54" s="51"/>
      <c r="C54" s="30"/>
      <c r="D54" s="30"/>
      <c r="E54" s="8" t="s">
        <v>21</v>
      </c>
      <c r="F54" s="12">
        <f t="shared" si="3"/>
        <v>200</v>
      </c>
      <c r="G54" s="8"/>
      <c r="H54" s="11">
        <v>200</v>
      </c>
      <c r="I54" s="8"/>
      <c r="J54" s="36"/>
      <c r="L54" s="28"/>
    </row>
    <row r="55" spans="1:12" ht="20.25" customHeight="1" thickBot="1">
      <c r="A55" s="31"/>
      <c r="B55" s="52"/>
      <c r="C55" s="31"/>
      <c r="D55" s="31"/>
      <c r="E55" s="8" t="s">
        <v>22</v>
      </c>
      <c r="F55" s="12">
        <f t="shared" si="3"/>
        <v>220</v>
      </c>
      <c r="G55" s="8"/>
      <c r="H55" s="11">
        <v>220</v>
      </c>
      <c r="I55" s="8"/>
      <c r="J55" s="37"/>
      <c r="L55" s="28"/>
    </row>
    <row r="56" spans="1:12" ht="64.5" thickBot="1">
      <c r="A56" s="6">
        <v>4</v>
      </c>
      <c r="B56" s="7" t="s">
        <v>43</v>
      </c>
      <c r="C56" s="8" t="s">
        <v>18</v>
      </c>
      <c r="D56" s="8" t="s">
        <v>19</v>
      </c>
      <c r="E56" s="8" t="s">
        <v>20</v>
      </c>
      <c r="F56" s="12">
        <f t="shared" si="3"/>
        <v>50</v>
      </c>
      <c r="G56" s="8"/>
      <c r="H56" s="11">
        <f>(50000)/1000</f>
        <v>50</v>
      </c>
      <c r="I56" s="8"/>
      <c r="J56" s="24" t="s">
        <v>44</v>
      </c>
      <c r="L56" s="28"/>
    </row>
    <row r="57" spans="1:12" s="20" customFormat="1" ht="13.5" thickBot="1">
      <c r="A57" s="53" t="s">
        <v>0</v>
      </c>
      <c r="B57" s="54"/>
      <c r="C57" s="54"/>
      <c r="D57" s="54"/>
      <c r="E57" s="55"/>
      <c r="F57" s="18">
        <f>SUM(F47:F56)</f>
        <v>1582.55</v>
      </c>
      <c r="G57" s="18">
        <f>SUM(G47:G56)</f>
        <v>0</v>
      </c>
      <c r="H57" s="18">
        <f>SUM(H47:H56)</f>
        <v>1582.55</v>
      </c>
      <c r="I57" s="18">
        <f>SUM(I47:I56)</f>
        <v>0</v>
      </c>
      <c r="J57" s="19"/>
      <c r="L57" s="28"/>
    </row>
    <row r="58" spans="1:12" ht="16.5" thickBot="1">
      <c r="A58" s="47" t="s">
        <v>48</v>
      </c>
      <c r="B58" s="48"/>
      <c r="C58" s="48"/>
      <c r="D58" s="48"/>
      <c r="E58" s="48"/>
      <c r="F58" s="48"/>
      <c r="G58" s="48"/>
      <c r="H58" s="48"/>
      <c r="I58" s="48"/>
      <c r="J58" s="49"/>
      <c r="L58" s="28"/>
    </row>
    <row r="59" spans="1:12" ht="68.25" customHeight="1" thickBot="1">
      <c r="A59" s="6">
        <v>1</v>
      </c>
      <c r="B59" s="7" t="s">
        <v>45</v>
      </c>
      <c r="C59" s="8" t="s">
        <v>46</v>
      </c>
      <c r="D59" s="8" t="s">
        <v>19</v>
      </c>
      <c r="E59" s="8" t="s">
        <v>20</v>
      </c>
      <c r="F59" s="12">
        <f>H59</f>
        <v>735.7</v>
      </c>
      <c r="G59" s="8"/>
      <c r="H59" s="11">
        <f>(165640+149654+337272+83134)/1000</f>
        <v>735.7</v>
      </c>
      <c r="I59" s="8"/>
      <c r="J59" s="13" t="s">
        <v>47</v>
      </c>
      <c r="L59" s="28"/>
    </row>
    <row r="60" spans="1:12" ht="64.5" thickBot="1">
      <c r="A60" s="6">
        <v>2</v>
      </c>
      <c r="B60" s="7" t="s">
        <v>49</v>
      </c>
      <c r="C60" s="8" t="s">
        <v>51</v>
      </c>
      <c r="D60" s="8" t="s">
        <v>19</v>
      </c>
      <c r="E60" s="8" t="s">
        <v>20</v>
      </c>
      <c r="F60" s="12">
        <f>H60</f>
        <v>171.265</v>
      </c>
      <c r="G60" s="8"/>
      <c r="H60" s="11">
        <f>(171265)/1000</f>
        <v>171.265</v>
      </c>
      <c r="I60" s="8"/>
      <c r="J60" s="13" t="s">
        <v>52</v>
      </c>
      <c r="L60" s="28"/>
    </row>
    <row r="61" spans="1:12" ht="64.5" thickBot="1">
      <c r="A61" s="6">
        <v>3</v>
      </c>
      <c r="B61" s="7" t="s">
        <v>50</v>
      </c>
      <c r="C61" s="8" t="s">
        <v>51</v>
      </c>
      <c r="D61" s="8" t="s">
        <v>19</v>
      </c>
      <c r="E61" s="8" t="s">
        <v>20</v>
      </c>
      <c r="F61" s="12">
        <f>H61</f>
        <v>295.037</v>
      </c>
      <c r="G61" s="8"/>
      <c r="H61" s="11">
        <f>(295037)/1000</f>
        <v>295.037</v>
      </c>
      <c r="I61" s="8"/>
      <c r="J61" s="13" t="s">
        <v>47</v>
      </c>
      <c r="L61" s="28"/>
    </row>
    <row r="62" spans="1:12" ht="64.5" thickBot="1">
      <c r="A62" s="6">
        <v>4</v>
      </c>
      <c r="B62" s="7" t="s">
        <v>53</v>
      </c>
      <c r="C62" s="8" t="s">
        <v>36</v>
      </c>
      <c r="D62" s="8" t="s">
        <v>19</v>
      </c>
      <c r="E62" s="8" t="s">
        <v>20</v>
      </c>
      <c r="F62" s="12">
        <f>H62</f>
        <v>89.275</v>
      </c>
      <c r="G62" s="8"/>
      <c r="H62" s="11">
        <f>(89275)/1000</f>
        <v>89.275</v>
      </c>
      <c r="I62" s="8"/>
      <c r="J62" s="13" t="s">
        <v>47</v>
      </c>
      <c r="L62" s="28"/>
    </row>
    <row r="63" spans="1:12" ht="64.5" thickBot="1">
      <c r="A63" s="6">
        <v>5</v>
      </c>
      <c r="B63" s="7" t="s">
        <v>60</v>
      </c>
      <c r="C63" s="8" t="s">
        <v>62</v>
      </c>
      <c r="D63" s="8" t="s">
        <v>19</v>
      </c>
      <c r="E63" s="8" t="s">
        <v>21</v>
      </c>
      <c r="F63" s="12">
        <f>H63</f>
        <v>1500</v>
      </c>
      <c r="G63" s="8"/>
      <c r="H63" s="11">
        <v>1500</v>
      </c>
      <c r="I63" s="8"/>
      <c r="J63" s="13" t="s">
        <v>63</v>
      </c>
      <c r="L63" s="28"/>
    </row>
    <row r="64" spans="1:12" ht="64.5" thickBot="1">
      <c r="A64" s="6">
        <v>6</v>
      </c>
      <c r="B64" s="7" t="s">
        <v>61</v>
      </c>
      <c r="C64" s="8" t="s">
        <v>36</v>
      </c>
      <c r="D64" s="8" t="s">
        <v>19</v>
      </c>
      <c r="E64" s="8" t="s">
        <v>21</v>
      </c>
      <c r="F64" s="12">
        <f>H64+G64+I64</f>
        <v>300</v>
      </c>
      <c r="G64" s="8"/>
      <c r="H64" s="11">
        <v>300</v>
      </c>
      <c r="I64" s="12"/>
      <c r="J64" s="13" t="s">
        <v>63</v>
      </c>
      <c r="L64" s="28"/>
    </row>
    <row r="65" spans="1:12" ht="75" customHeight="1" thickBot="1">
      <c r="A65" s="27">
        <v>7</v>
      </c>
      <c r="B65" s="24" t="s">
        <v>78</v>
      </c>
      <c r="C65" s="8" t="s">
        <v>36</v>
      </c>
      <c r="D65" s="6" t="s">
        <v>19</v>
      </c>
      <c r="E65" s="8" t="s">
        <v>20</v>
      </c>
      <c r="F65" s="12">
        <v>40.8</v>
      </c>
      <c r="G65" s="8"/>
      <c r="H65" s="11">
        <v>40.8</v>
      </c>
      <c r="I65" s="12"/>
      <c r="J65" s="13" t="s">
        <v>63</v>
      </c>
      <c r="L65" s="28"/>
    </row>
    <row r="66" spans="1:12" ht="12.75" customHeight="1" thickBot="1">
      <c r="A66" s="56" t="s">
        <v>13</v>
      </c>
      <c r="B66" s="57"/>
      <c r="C66" s="57"/>
      <c r="D66" s="58"/>
      <c r="E66" s="16"/>
      <c r="F66" s="18">
        <f>SUM(F59:F65)</f>
        <v>3132.077</v>
      </c>
      <c r="G66" s="18">
        <f>SUM(G59:G65)</f>
        <v>0</v>
      </c>
      <c r="H66" s="18">
        <f>SUM(H59:H65)</f>
        <v>3132.077</v>
      </c>
      <c r="I66" s="18">
        <f>SUM(I59:I65)</f>
        <v>0</v>
      </c>
      <c r="J66" s="17" t="s">
        <v>12</v>
      </c>
      <c r="L66" s="28"/>
    </row>
    <row r="67" spans="1:10" ht="16.5" thickBot="1">
      <c r="A67" s="47" t="s">
        <v>55</v>
      </c>
      <c r="B67" s="48"/>
      <c r="C67" s="48"/>
      <c r="D67" s="48"/>
      <c r="E67" s="48"/>
      <c r="F67" s="48"/>
      <c r="G67" s="48"/>
      <c r="H67" s="48"/>
      <c r="I67" s="48"/>
      <c r="J67" s="49"/>
    </row>
    <row r="68" spans="1:12" ht="65.25" customHeight="1" thickBot="1">
      <c r="A68" s="15" t="s">
        <v>11</v>
      </c>
      <c r="B68" s="14" t="s">
        <v>56</v>
      </c>
      <c r="C68" s="21" t="s">
        <v>57</v>
      </c>
      <c r="D68" s="15" t="s">
        <v>19</v>
      </c>
      <c r="E68" s="8" t="s">
        <v>21</v>
      </c>
      <c r="F68" s="12">
        <f>H68</f>
        <v>500</v>
      </c>
      <c r="G68" s="8"/>
      <c r="H68" s="11">
        <v>500</v>
      </c>
      <c r="I68" s="8"/>
      <c r="J68" s="50" t="s">
        <v>55</v>
      </c>
      <c r="L68" s="28"/>
    </row>
    <row r="69" spans="1:10" ht="69.75" customHeight="1" thickBot="1">
      <c r="A69" s="15">
        <v>2</v>
      </c>
      <c r="B69" s="14" t="s">
        <v>58</v>
      </c>
      <c r="C69" s="8" t="s">
        <v>18</v>
      </c>
      <c r="D69" s="15" t="s">
        <v>19</v>
      </c>
      <c r="E69" s="8" t="s">
        <v>21</v>
      </c>
      <c r="F69" s="12">
        <f>H69</f>
        <v>200</v>
      </c>
      <c r="G69" s="8"/>
      <c r="H69" s="11">
        <v>200</v>
      </c>
      <c r="I69" s="8"/>
      <c r="J69" s="51"/>
    </row>
    <row r="70" spans="1:10" ht="75" customHeight="1" thickBot="1">
      <c r="A70" s="6">
        <v>3</v>
      </c>
      <c r="B70" s="7" t="s">
        <v>59</v>
      </c>
      <c r="C70" s="8" t="s">
        <v>18</v>
      </c>
      <c r="D70" s="8" t="s">
        <v>19</v>
      </c>
      <c r="E70" s="8" t="s">
        <v>21</v>
      </c>
      <c r="F70" s="12">
        <f>H70</f>
        <v>40</v>
      </c>
      <c r="G70" s="8"/>
      <c r="H70" s="11">
        <v>40</v>
      </c>
      <c r="I70" s="8"/>
      <c r="J70" s="52"/>
    </row>
    <row r="71" spans="1:10" s="20" customFormat="1" ht="13.5" thickBot="1">
      <c r="A71" s="53" t="s">
        <v>0</v>
      </c>
      <c r="B71" s="54"/>
      <c r="C71" s="54"/>
      <c r="D71" s="54"/>
      <c r="E71" s="55"/>
      <c r="F71" s="18">
        <f>SUM(F68:F70)</f>
        <v>740</v>
      </c>
      <c r="G71" s="18">
        <f>SUM(G68:G70)</f>
        <v>0</v>
      </c>
      <c r="H71" s="18">
        <f>SUM(H68:H70)</f>
        <v>740</v>
      </c>
      <c r="I71" s="18">
        <f>SUM(I68:I70)</f>
        <v>0</v>
      </c>
      <c r="J71" s="19"/>
    </row>
    <row r="72" spans="1:10" ht="16.5" customHeight="1" thickBot="1">
      <c r="A72" s="62" t="s">
        <v>71</v>
      </c>
      <c r="B72" s="63"/>
      <c r="C72" s="63"/>
      <c r="D72" s="63"/>
      <c r="E72" s="64"/>
      <c r="F72" s="18">
        <f>F36+F40+F45+F57+F66+F71</f>
        <v>8882.876</v>
      </c>
      <c r="G72" s="18">
        <f>G36+G40+G45+G57+G66+G71</f>
        <v>0</v>
      </c>
      <c r="H72" s="18">
        <f>H36+H40+H45+H57+H66+H71</f>
        <v>8882.876</v>
      </c>
      <c r="I72" s="18">
        <f>I36+I40+I45+I57+I66+I71</f>
        <v>0</v>
      </c>
      <c r="J72" s="17" t="s">
        <v>12</v>
      </c>
    </row>
    <row r="73" spans="1:10" s="20" customFormat="1" ht="16.5" thickBot="1">
      <c r="A73" s="59" t="s">
        <v>73</v>
      </c>
      <c r="B73" s="60"/>
      <c r="C73" s="60"/>
      <c r="D73" s="60"/>
      <c r="E73" s="61"/>
      <c r="F73" s="18">
        <f>F14+F17+F20+F23+F27+F33+F38+F42+F47+F50+F53+F56+F59+F60+F61+F62+F65+F30</f>
        <v>2888.3759999999997</v>
      </c>
      <c r="G73" s="18">
        <f>G14+G17+G20+G23+G27+G33+G38+G42+G47+G50+G53+G56+G59+G60+G61+G62+G65+G30</f>
        <v>0</v>
      </c>
      <c r="H73" s="18">
        <f>H14+H17+H20+H23+H27+H33+H38+H42+H47+H50+H53+H56+H59+H60+H61+H62+H65+H30</f>
        <v>2888.3759999999997</v>
      </c>
      <c r="I73" s="18">
        <f>I14+I17+I20+I23+I27+I33+I38+I42+I47+I50+I53+I56+I59+I60+I61+I62</f>
        <v>0</v>
      </c>
      <c r="J73" s="19"/>
    </row>
    <row r="74" spans="1:10" ht="16.5" customHeight="1" thickBot="1">
      <c r="A74" s="62" t="s">
        <v>21</v>
      </c>
      <c r="B74" s="63"/>
      <c r="C74" s="63"/>
      <c r="D74" s="63"/>
      <c r="E74" s="64"/>
      <c r="F74" s="18">
        <f>F15+F18+F21+F24+F26+F28+F34+F39+F43+F48+F51+F54+F63+F64+F68+F69+F70+F31</f>
        <v>4190.5</v>
      </c>
      <c r="G74" s="18">
        <f>G15+G18+G21+G24+G26+G28+G34+G39+G43+G48+G51+G54+G63+G64+G68+G69+G70+G31</f>
        <v>0</v>
      </c>
      <c r="H74" s="18">
        <f>H15+H18+H21+H24+H26+H28+H34+H39+H43+H48+H51+H54+H63+H64+H68+H69+H70+H31</f>
        <v>4190.5</v>
      </c>
      <c r="I74" s="18">
        <f>I15+I18+I21+I24+I26+I28+I34+I39+I43+I48+I51+I54+I63+I64+I68+I69+I70</f>
        <v>0</v>
      </c>
      <c r="J74" s="17" t="s">
        <v>12</v>
      </c>
    </row>
    <row r="75" spans="1:10" ht="16.5" customHeight="1" thickBot="1">
      <c r="A75" s="62" t="s">
        <v>22</v>
      </c>
      <c r="B75" s="63"/>
      <c r="C75" s="63"/>
      <c r="D75" s="63"/>
      <c r="E75" s="64"/>
      <c r="F75" s="18">
        <f>F16+F19+F22+F25+F29+F35+F44+F49+F52+F55+F32</f>
        <v>1804</v>
      </c>
      <c r="G75" s="18">
        <f>G16+G19+G22+G25+G29+G35+G44+G49+G52+G55+G32</f>
        <v>0</v>
      </c>
      <c r="H75" s="18">
        <f>H16+H19+H22+H25+H29+H35+H44+H49+H52+H55+H32</f>
        <v>1804</v>
      </c>
      <c r="I75" s="18">
        <f>I16+I19+I22+I25+I29+I35+I44+I49+I52+I55</f>
        <v>0</v>
      </c>
      <c r="J75" s="17" t="s">
        <v>12</v>
      </c>
    </row>
    <row r="78" ht="15.75">
      <c r="B78" s="1" t="s">
        <v>64</v>
      </c>
    </row>
  </sheetData>
  <sheetProtection/>
  <mergeCells count="88">
    <mergeCell ref="B6:J6"/>
    <mergeCell ref="J68:J70"/>
    <mergeCell ref="A36:E36"/>
    <mergeCell ref="A45:E45"/>
    <mergeCell ref="A57:E57"/>
    <mergeCell ref="A58:J58"/>
    <mergeCell ref="D47:D49"/>
    <mergeCell ref="J47:J49"/>
    <mergeCell ref="A46:J46"/>
    <mergeCell ref="A47:A49"/>
    <mergeCell ref="A73:E73"/>
    <mergeCell ref="A74:E74"/>
    <mergeCell ref="A75:E75"/>
    <mergeCell ref="B7:J7"/>
    <mergeCell ref="A67:J67"/>
    <mergeCell ref="A71:E71"/>
    <mergeCell ref="A72:E72"/>
    <mergeCell ref="D42:D43"/>
    <mergeCell ref="B47:B49"/>
    <mergeCell ref="C47:C49"/>
    <mergeCell ref="J50:J52"/>
    <mergeCell ref="J42:J44"/>
    <mergeCell ref="A42:A43"/>
    <mergeCell ref="B42:B43"/>
    <mergeCell ref="C42:C43"/>
    <mergeCell ref="A50:A52"/>
    <mergeCell ref="B50:B52"/>
    <mergeCell ref="C50:C52"/>
    <mergeCell ref="D50:D52"/>
    <mergeCell ref="A23:A25"/>
    <mergeCell ref="A66:D66"/>
    <mergeCell ref="A53:A55"/>
    <mergeCell ref="B53:B55"/>
    <mergeCell ref="C53:C55"/>
    <mergeCell ref="D53:D55"/>
    <mergeCell ref="C23:C25"/>
    <mergeCell ref="J53:J55"/>
    <mergeCell ref="D23:D25"/>
    <mergeCell ref="A37:J37"/>
    <mergeCell ref="A38:A39"/>
    <mergeCell ref="B38:B39"/>
    <mergeCell ref="C38:C39"/>
    <mergeCell ref="D38:D39"/>
    <mergeCell ref="J33:J35"/>
    <mergeCell ref="J38:J39"/>
    <mergeCell ref="B9:B11"/>
    <mergeCell ref="A27:A29"/>
    <mergeCell ref="A40:E40"/>
    <mergeCell ref="A41:J41"/>
    <mergeCell ref="A17:A19"/>
    <mergeCell ref="B17:B19"/>
    <mergeCell ref="C17:C19"/>
    <mergeCell ref="D17:D19"/>
    <mergeCell ref="J17:J19"/>
    <mergeCell ref="B23:B25"/>
    <mergeCell ref="F10:F11"/>
    <mergeCell ref="J23:J25"/>
    <mergeCell ref="G10:I10"/>
    <mergeCell ref="A13:J13"/>
    <mergeCell ref="D14:D16"/>
    <mergeCell ref="B14:B16"/>
    <mergeCell ref="C14:C16"/>
    <mergeCell ref="A14:A16"/>
    <mergeCell ref="J14:J16"/>
    <mergeCell ref="A9:A11"/>
    <mergeCell ref="J9:J11"/>
    <mergeCell ref="A20:A22"/>
    <mergeCell ref="B20:B22"/>
    <mergeCell ref="C20:C22"/>
    <mergeCell ref="D20:D22"/>
    <mergeCell ref="J20:J22"/>
    <mergeCell ref="F9:I9"/>
    <mergeCell ref="C9:C11"/>
    <mergeCell ref="D9:D11"/>
    <mergeCell ref="E9:E11"/>
    <mergeCell ref="J30:J32"/>
    <mergeCell ref="J27:J29"/>
    <mergeCell ref="D27:D29"/>
    <mergeCell ref="A30:A32"/>
    <mergeCell ref="B30:B32"/>
    <mergeCell ref="D33:D35"/>
    <mergeCell ref="A33:A35"/>
    <mergeCell ref="B33:B35"/>
    <mergeCell ref="B27:B29"/>
    <mergeCell ref="C33:C35"/>
    <mergeCell ref="C27:C29"/>
    <mergeCell ref="C30:C32"/>
    <mergeCell ref="D30:D32"/>
  </mergeCells>
  <printOptions/>
  <pageMargins left="0.3937007874015748" right="0" top="0.15748031496062992" bottom="0.7874015748031497" header="0.31496062992125984" footer="0.31496062992125984"/>
  <pageSetup fitToHeight="4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2019-02-07T13:31:56Z</cp:lastPrinted>
  <dcterms:created xsi:type="dcterms:W3CDTF">2018-09-04T04:37:33Z</dcterms:created>
  <dcterms:modified xsi:type="dcterms:W3CDTF">2019-02-07T13:32:44Z</dcterms:modified>
  <cp:category/>
  <cp:version/>
  <cp:contentType/>
  <cp:contentStatus/>
</cp:coreProperties>
</file>