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610" windowHeight="110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<sst xmlns="http://schemas.openxmlformats.org/spreadsheetml/2006/main" count="210" uniqueCount="127">
  <si>
    <t>№ з/п</t>
  </si>
  <si>
    <t>Зміст заходу</t>
  </si>
  <si>
    <t>Термін виконання</t>
  </si>
  <si>
    <t>Відповідальні за виконання</t>
  </si>
  <si>
    <t>Джерело фінансування</t>
  </si>
  <si>
    <t xml:space="preserve">Загальний обсяг фінансування, тис.грн. </t>
  </si>
  <si>
    <t>Обсяги фінансування на рік (тис.грн.)</t>
  </si>
  <si>
    <t>І. Поліпшення соціально-побутових умов</t>
  </si>
  <si>
    <t>1</t>
  </si>
  <si>
    <t xml:space="preserve">Здійснювати фінансову підтримку громадським організаціям </t>
  </si>
  <si>
    <t>Постійно</t>
  </si>
  <si>
    <t>Управління праці та соціального захисту населення</t>
  </si>
  <si>
    <t>-«Учасників Бойових Дій та ветеранів АТО - Біла Стріла»;</t>
  </si>
  <si>
    <t>- Новокаховська міська організація ветеранів війни та праці</t>
  </si>
  <si>
    <t>2</t>
  </si>
  <si>
    <t>Здійснювати фінансування програм соціального спрямування, розроблених громадськими об’єднаннями ветеранів</t>
  </si>
  <si>
    <t xml:space="preserve">Постійно </t>
  </si>
  <si>
    <t>3</t>
  </si>
  <si>
    <t>Забезпечити надання пільг на комунальні послуги особам з інвалідністю по зору, на візках та почесним громадянам міста згідно з відповідними рішеннями міської  ради</t>
  </si>
  <si>
    <t>Надавати реабілітаційні послуги, соціально-побутову допомогу та психологічну підтримку ветеранам та особам з обмеженими фізичними можливостями  та дітям з інвалідністю</t>
  </si>
  <si>
    <t>Управління праці та соціального захисту населення,</t>
  </si>
  <si>
    <t>Територіальний центр соціального обслуговування (надання соціально послуг),</t>
  </si>
  <si>
    <t>Новокаховській центр соціальної реабілітації дітей-інвалідів</t>
  </si>
  <si>
    <t>Здійснювати роботу щодо розвитку волонтерського руху з метою поліпшення обслуговування одиноких ветеранів та осіб з обмеженими фізичними можливостями</t>
  </si>
  <si>
    <t>Міська організація товариства Червоний Хрест (за згодою)</t>
  </si>
  <si>
    <t> За рахунок коштів інших джерел, не заборонених законодавством</t>
  </si>
  <si>
    <t>Забезпечувати надання соціальної підтримки бездомним та безпритульним громадянам, надання допомоги у відновленні втрачених документів</t>
  </si>
  <si>
    <t>За потребою</t>
  </si>
  <si>
    <t>Територіальний центр соціального обслуговування (надання соціально послуг)</t>
  </si>
  <si>
    <t>Забезпечувати виплату стипендії особам з інвалідністю внаслідок війни та учасникам бойових дій, яким виповнилось 90 і більше років</t>
  </si>
  <si>
    <t>Забезпечувати надання грошової матеріальної допомоги та придбання квітів для привітання громадян, яким виповнюється 100, 105 та 110 років</t>
  </si>
  <si>
    <t>Керуючий справами виконкому, Управління праці та соціального захисту населення</t>
  </si>
  <si>
    <t>Забезпечити надання гарячих обідів для малозабезпечених громадян до свят та пам’ятних дат</t>
  </si>
  <si>
    <t>Щороку</t>
  </si>
  <si>
    <t>Здійснювати погодження з громадськими організаціями осіб з інвалідністю проектів нормативно-правових актів, що стосуються інтересів осіб з інвалідністю, а також залучення їх до відповідних заходів</t>
  </si>
  <si>
    <t>Управління містобудування та архітектури</t>
  </si>
  <si>
    <t>Забезпечувати виплату:</t>
  </si>
  <si>
    <t>1) персональної надбавки до пенсії почесним громадянам міста;</t>
  </si>
  <si>
    <r>
      <t>2) винагороди громадянам нагородженим відзнакою «За заслуги перед містом» згідно з відповідними рішеннями міської ради</t>
    </r>
    <r>
      <rPr>
        <sz val="12"/>
        <rFont val="Arial CYR"/>
        <family val="0"/>
      </rPr>
      <t> </t>
    </r>
  </si>
  <si>
    <t>Забезпечувати виплату матеріальної допомоги першобудівникам міста Нова Каховка</t>
  </si>
  <si>
    <t>Виконавчий комітет міської ради</t>
  </si>
  <si>
    <t>Забезпечувати виплату матеріальної допомоги громадянам, які тимчасово опинилися у скрутному матеріальному становищі, а саме: постраждали від стихійного лиха, пожежі або аварії, громадянам, які потребують допомоги у зв’язку із тяжкою хворобою, проведення складних операцій, одиноким малозабезпеченим непрацездатним громадянам, які опинилися у скрутному матеріальному становищі (жінкам після досягнення 55 років, чоловікам після 60 років, особам з інвалідністю І групи незалежно від віку)</t>
  </si>
  <si>
    <t>Забезпечувати виплату матеріальної допомоги особам, які брали безпосередню участь у бойових діях Другої світової війни до Дня Перемоги</t>
  </si>
  <si>
    <t>Управління праці та соціального захисту населення </t>
  </si>
  <si>
    <t>Забезпечувати виплату матеріальної допомоги особам, яким присвоєно звання Праведника народів миру</t>
  </si>
  <si>
    <t xml:space="preserve">Забезпечувати виплату матеріальної допомоги з нагоди  «Дня захисника України» учасникам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 </t>
  </si>
  <si>
    <t>Щороку, IV квартал</t>
  </si>
  <si>
    <t>Надавати  щомісячну фінансову підтримку сім’ям загиблих учасників антитерористичної операції</t>
  </si>
  <si>
    <t>Надавати щомісячну фінансову підтримку сім’ї загиблого воїна в Афганістані</t>
  </si>
  <si>
    <t>Забезпечувати виплату компенсацій фізичним особам, які надають соціальні послуги та знаходяться на обліку в управлінні згідно з чинним законодавством</t>
  </si>
  <si>
    <t>Здійснення безоплатного поховання загиблих військовослужбовців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</t>
  </si>
  <si>
    <t>КП «НК Екосервіс», Управління праці та соціального захисту населення </t>
  </si>
  <si>
    <t>Забезпечувати поховання одиноких громадян, осіб без певного місця проживання, осіб, від поховання яких відмовилися рідні, знайдених невпізнаних трупів</t>
  </si>
  <si>
    <t>КП «НК Екосервіс», Виконавчий комітет Новокаховської міської ради,</t>
  </si>
  <si>
    <t>ІІ. Реабілітація ветеранів та осіб з обмеженими фізичними можливостями (медичне та санаторно-курортне лікування)</t>
  </si>
  <si>
    <t>Забезпечити надання комплексу послуг відповідно до індивідуальної програми реабілітації дітям з інвалідністю</t>
  </si>
  <si>
    <t xml:space="preserve">Управління праці та соціального захисту населення,    Новокаховський центр соціальної реабілітації дітей-інвалідів       </t>
  </si>
  <si>
    <t>Забезпечити надання послуг з санаторно-курортного лікування пільговим категоріям громадян:</t>
  </si>
  <si>
    <t>1) ліквідаторам Чорнобильської катастрофи, віднесених до категорії ІІ;</t>
  </si>
  <si>
    <t>2) ветеранам війни (крім учасників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заходів);</t>
  </si>
  <si>
    <t>3) особам з інвалідністю від загального захворювання та з дитинства</t>
  </si>
  <si>
    <t>Надання послуг із зубопротезування ветеранам війни та праці</t>
  </si>
  <si>
    <t>Виконавчий комітет Новокаховської міської ради</t>
  </si>
  <si>
    <t>ІІІ. Створення безперешкодного середовища</t>
  </si>
  <si>
    <t>Вживати заходів щодо забезпечення придбання (переобладнання) авто перевізниками, що здійснюють перевезення на автобусних маршрутах загального користування, транспортних засобів, пристосованих для перевезення осіб з інвалідністю та обладнання цього транспорту спеціальними пристроями:</t>
  </si>
  <si>
    <t>КП „Автоцентр”, Відділ промисловості, транспорту і зв’язку</t>
  </si>
  <si>
    <t>1) внутрішнього озвучення зупинок;</t>
  </si>
  <si>
    <t>2) зовнішнього озвучення номеру маршруту та напрямку руху.</t>
  </si>
  <si>
    <t>Облаштовувати похилі заїзди-пандуси у всіх місцях перетину пішохідних шляхів тротуарів з проїжджою частиною різних напрямків руху.</t>
  </si>
  <si>
    <t>Встановити спеціальні звукові світлофори на тих перехрестях і пішохідних переходах, якими масово користуються  особи з інвалідністю</t>
  </si>
  <si>
    <t>Забезпечувати відшкодування за пільговий проїзд на:</t>
  </si>
  <si>
    <t>1)  міському та приміському автомобільному пасажирському транспорті загального користування на всіх рейсах, які здійснюються в звичайному режимі та в режимі маршрутного таксі;</t>
  </si>
  <si>
    <t>2)  залізничному пасажирському транспорті в приміському, прямому та місцевому сполученні</t>
  </si>
  <si>
    <t>Забезпечити 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пов’язана з Чорнобильською катастрофою</t>
  </si>
  <si>
    <t>Надання пільг окремим категоріям громадян з оплати послуг зв’язку</t>
  </si>
  <si>
    <t>6.</t>
  </si>
  <si>
    <t>Здійснювати фінансування заходів, спрямованих на облаштування похилих заїздів-пандусів на підставі особистих звернень осіб з інвалідністю</t>
  </si>
  <si>
    <t>2020 рік</t>
  </si>
  <si>
    <t>Управління праці та соціального захисту населення, Управління містобудування та архітектури</t>
  </si>
  <si>
    <t xml:space="preserve">ІV. Захист прав на освіту і трудову діяльність, занять фізичною культурою та спортом, забезпечення подарунками до новорічних та різдвяних свят </t>
  </si>
  <si>
    <t>Надавати фінансову допомогу особам з інвалідністю шляхом оплати вартості їх навчання та перекваліфікації у закладах освіти, центрах професійної реабілітації осіб з інвалідністю для здобуття професії</t>
  </si>
  <si>
    <t>Міський центр зайнятості</t>
  </si>
  <si>
    <t>Продовжувати роботу щодо відкриття спеціальних та інклюзивних груп для осіб з обмеженими фізичними можливостями у дитячих, загальноосвітніх навчальних закладах</t>
  </si>
  <si>
    <t>Міський відділ освіти</t>
  </si>
  <si>
    <t>Здійснювати фінансування заходів, спрямованих на фізкультурно-спортивну реабілітацію осіб з інвалідністю (за поданням комітету спорту осіб з інвалідністю)</t>
  </si>
  <si>
    <t>Відділ у справах сім’ї, молоді, фізичної культури та спорту</t>
  </si>
  <si>
    <t>Забезпечувати подарунками до новорічних та різдвяних свят для вручення їх дітям:</t>
  </si>
  <si>
    <t>1) із багатодітних родин;</t>
  </si>
  <si>
    <t>2) внутрішньо переміщених осіб;</t>
  </si>
  <si>
    <t>Центр соціальних служб для сім’ї, дітей та молоді</t>
  </si>
  <si>
    <t>3) з сімей учасників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заходів;</t>
  </si>
  <si>
    <t>4) які знаходяться на обліку Новокаховського центру  соціальної реабілітації дітей-інвалідів</t>
  </si>
  <si>
    <t xml:space="preserve">Новокаховській центр соціальної реабілітації дітей-інвалідів </t>
  </si>
  <si>
    <t>5.</t>
  </si>
  <si>
    <t>Надання цільової матеріальної підтримки для здобуття  вищої освіти, демобілізованим учасникам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що навчаються</t>
  </si>
  <si>
    <t>І квартал відповідного року</t>
  </si>
  <si>
    <t xml:space="preserve">Управління праці та соціального захисту населення </t>
  </si>
  <si>
    <t>V. Інформаційна підтримка</t>
  </si>
  <si>
    <t>Забезпечувати висвітлення в засобах масової інформації основних заходів спрямованих на підтримку ветеранів війни, людей похилого віку, осіб з інвалідністю, учасників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 та членів їх сімей</t>
  </si>
  <si>
    <t>Відділ інформаційно-комп’ютерного забезпечення та організаційної роботи</t>
  </si>
  <si>
    <t>VІІ. Забезпечення надання соціальних послуг, соціально-побутового обслуговування й адаптації ветеранів та осіб з інвалідністю</t>
  </si>
  <si>
    <t xml:space="preserve">Здійснювати фінансування заходів, спрямованих на придбання будівельних матеріалів для виконання ремонтних робіт, спрямованих для створення належних умов з метою покращення надання якісних соціальних послуг </t>
  </si>
  <si>
    <t>ІІІ квартал 2020 року</t>
  </si>
  <si>
    <t>VІ. Інші завдання та заходи</t>
  </si>
  <si>
    <t xml:space="preserve">Забезпечення фінансування заходів, та суми коштів  на капітальний ремонт об’єктів комунального та соціального призначення (вул. історична, буд. 52) </t>
  </si>
  <si>
    <t>2021 рік</t>
  </si>
  <si>
    <t>Забезпечення норм кліматичного режиму в установах соціального захисту шляхом здійснення фінансування заходів, спрямованих на придбання основних засобів</t>
  </si>
  <si>
    <t xml:space="preserve">Новокаховський центр соціальної реабілітації дітей-інвалідів       </t>
  </si>
  <si>
    <t>Разом по Програмі</t>
  </si>
  <si>
    <t>міської ради 8-го скликання</t>
  </si>
  <si>
    <t xml:space="preserve">ЗАХОДИ </t>
  </si>
  <si>
    <t>міської Програми реалізації соціальної політики на 2020-2022 роки</t>
  </si>
  <si>
    <t xml:space="preserve">Забезпечувати виплату матеріальної допомоги на поховання деяких категорій осіб  виконавцю волевиявлення померлого або особі, яка зобов'язалася поховати померлого </t>
  </si>
  <si>
    <t>Забезпечувати  виплату разової матеріальної допомоги особам з інвалідністю в наслідок війни, які отримали статус на підставі абазу 3 пункту 4 статті 7  ЗУ «Про статус ветеранів війни, гарантії їх соціального захисту»</t>
  </si>
  <si>
    <t>Секретар міської ради</t>
  </si>
  <si>
    <t xml:space="preserve">Здійснювати фінансування заходів, спрямованих на забезпезпечення проведення поточного ремонту для створення належних умов з метою покращення надання соціальних послуг </t>
  </si>
  <si>
    <t xml:space="preserve">Забезпечення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 пунктів 19 –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
</t>
  </si>
  <si>
    <t>Забезпечити проведення позовної роботи та виконання судових рішень в частині вирішення питань соціального захисту</t>
  </si>
  <si>
    <t>2021-2022 роки</t>
  </si>
  <si>
    <t>Бюджет громади</t>
  </si>
  <si>
    <t>Бюджет громади*</t>
  </si>
  <si>
    <t>* - кошти спеціального фонду</t>
  </si>
  <si>
    <t>Додаток 2</t>
  </si>
  <si>
    <t>до рішення 3 сесії</t>
  </si>
  <si>
    <t>від 10.12.2020 року №40</t>
  </si>
  <si>
    <t>ЗАТВЕРДЖЕНО</t>
  </si>
  <si>
    <t>___________ Дмитро ВАСИЛЬЄВ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</si>
</sst>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"/>
    <numFmt numFmtId="189" formatCode="#,##0.0;[Red]\-#,##0.0;\-"/>
    <numFmt numFmtId="190" formatCode="#,##0.00;[Red]\-#,##0.00;\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89" fontId="7" fillId="0" borderId="0" xfId="0" applyNumberFormat="1" applyFont="1" applyFill="1" applyAlignment="1">
      <alignment/>
    </xf>
    <xf numFmtId="188" fontId="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188" fontId="3" fillId="0" borderId="12" xfId="0" applyNumberFormat="1" applyFont="1" applyBorder="1" applyAlignment="1">
      <alignment horizontal="right" vertical="top" wrapText="1"/>
    </xf>
    <xf numFmtId="188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188" fontId="3" fillId="0" borderId="13" xfId="0" applyNumberFormat="1" applyFont="1" applyBorder="1" applyAlignment="1">
      <alignment horizontal="right" vertical="top" wrapText="1"/>
    </xf>
    <xf numFmtId="188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188" fontId="3" fillId="0" borderId="12" xfId="0" applyNumberFormat="1" applyFont="1" applyBorder="1" applyAlignment="1">
      <alignment horizontal="center" vertical="top" wrapText="1"/>
    </xf>
    <xf numFmtId="188" fontId="3" fillId="0" borderId="12" xfId="0" applyNumberFormat="1" applyFont="1" applyFill="1" applyBorder="1" applyAlignment="1">
      <alignment horizontal="center" vertical="top" wrapText="1"/>
    </xf>
    <xf numFmtId="188" fontId="3" fillId="0" borderId="13" xfId="0" applyNumberFormat="1" applyFont="1" applyBorder="1" applyAlignment="1">
      <alignment horizontal="center" vertical="top" wrapText="1"/>
    </xf>
    <xf numFmtId="188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89" fontId="3" fillId="0" borderId="10" xfId="0" applyNumberFormat="1" applyFont="1" applyBorder="1" applyAlignment="1">
      <alignment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88" fontId="2" fillId="0" borderId="11" xfId="0" applyNumberFormat="1" applyFont="1" applyBorder="1" applyAlignment="1">
      <alignment horizontal="right" vertical="top" wrapText="1"/>
    </xf>
    <xf numFmtId="188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88" fontId="2" fillId="0" borderId="17" xfId="0" applyNumberFormat="1" applyFont="1" applyBorder="1" applyAlignment="1">
      <alignment vertical="top" wrapText="1"/>
    </xf>
    <xf numFmtId="188" fontId="2" fillId="0" borderId="17" xfId="0" applyNumberFormat="1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vertical="top" wrapText="1"/>
    </xf>
    <xf numFmtId="188" fontId="2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8" fontId="2" fillId="0" borderId="11" xfId="0" applyNumberFormat="1" applyFont="1" applyBorder="1" applyAlignment="1">
      <alignment horizontal="center" vertical="top" wrapText="1"/>
    </xf>
    <xf numFmtId="188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vertical="top" wrapText="1"/>
    </xf>
    <xf numFmtId="190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60" zoomScalePageLayoutView="0" workbookViewId="0" topLeftCell="A115">
      <selection activeCell="F86" sqref="F86"/>
    </sheetView>
  </sheetViews>
  <sheetFormatPr defaultColWidth="9.00390625" defaultRowHeight="12.75"/>
  <cols>
    <col min="1" max="1" width="4.625" style="3" customWidth="1"/>
    <col min="2" max="2" width="58.875" style="3" customWidth="1"/>
    <col min="3" max="3" width="11.75390625" style="3" customWidth="1"/>
    <col min="4" max="4" width="17.875" style="3" customWidth="1"/>
    <col min="5" max="5" width="17.00390625" style="3" customWidth="1"/>
    <col min="6" max="6" width="16.625" style="3" customWidth="1"/>
    <col min="7" max="7" width="10.125" style="4" bestFit="1" customWidth="1"/>
    <col min="8" max="8" width="10.125" style="3" bestFit="1" customWidth="1"/>
    <col min="9" max="9" width="12.375" style="3" customWidth="1"/>
    <col min="10" max="16384" width="9.125" style="3" customWidth="1"/>
  </cols>
  <sheetData>
    <row r="1" spans="6:7" s="99" customFormat="1" ht="18.75">
      <c r="F1" s="100" t="s">
        <v>125</v>
      </c>
      <c r="G1" s="100"/>
    </row>
    <row r="2" spans="6:7" s="99" customFormat="1" ht="18.75">
      <c r="F2" s="100" t="s">
        <v>114</v>
      </c>
      <c r="G2" s="100"/>
    </row>
    <row r="3" spans="6:7" s="99" customFormat="1" ht="18.75">
      <c r="F3" s="100" t="s">
        <v>126</v>
      </c>
      <c r="G3" s="100"/>
    </row>
    <row r="4" spans="6:7" s="99" customFormat="1" ht="18.75">
      <c r="F4" s="100" t="s">
        <v>122</v>
      </c>
      <c r="G4" s="100"/>
    </row>
    <row r="5" spans="6:7" s="99" customFormat="1" ht="18.75">
      <c r="F5" s="100" t="s">
        <v>123</v>
      </c>
      <c r="G5" s="100"/>
    </row>
    <row r="6" spans="6:7" s="99" customFormat="1" ht="18.75">
      <c r="F6" s="100" t="s">
        <v>109</v>
      </c>
      <c r="G6" s="100"/>
    </row>
    <row r="7" spans="6:7" s="99" customFormat="1" ht="18.75">
      <c r="F7" s="100" t="s">
        <v>124</v>
      </c>
      <c r="G7" s="100"/>
    </row>
    <row r="8" spans="1:9" s="2" customFormat="1" ht="18.75">
      <c r="A8" s="136" t="s">
        <v>110</v>
      </c>
      <c r="B8" s="136"/>
      <c r="C8" s="136"/>
      <c r="D8" s="136"/>
      <c r="E8" s="136"/>
      <c r="F8" s="136"/>
      <c r="G8" s="136"/>
      <c r="H8" s="136"/>
      <c r="I8" s="136"/>
    </row>
    <row r="9" spans="1:9" ht="21.75" customHeight="1">
      <c r="A9" s="137" t="s">
        <v>111</v>
      </c>
      <c r="B9" s="137"/>
      <c r="C9" s="137"/>
      <c r="D9" s="137"/>
      <c r="E9" s="137"/>
      <c r="F9" s="137"/>
      <c r="G9" s="137"/>
      <c r="H9" s="137"/>
      <c r="I9" s="137"/>
    </row>
    <row r="10" spans="1:9" ht="18.75">
      <c r="A10" s="78"/>
      <c r="B10" s="78"/>
      <c r="C10" s="78"/>
      <c r="D10" s="78"/>
      <c r="E10" s="78"/>
      <c r="F10" s="78"/>
      <c r="G10" s="78"/>
      <c r="H10" s="78"/>
      <c r="I10" s="78"/>
    </row>
    <row r="11" spans="1:9" s="79" customFormat="1" ht="26.25" customHeight="1">
      <c r="A11" s="106" t="s">
        <v>0</v>
      </c>
      <c r="B11" s="106" t="s">
        <v>1</v>
      </c>
      <c r="C11" s="106" t="s">
        <v>2</v>
      </c>
      <c r="D11" s="106" t="s">
        <v>3</v>
      </c>
      <c r="E11" s="106" t="s">
        <v>4</v>
      </c>
      <c r="F11" s="106" t="s">
        <v>5</v>
      </c>
      <c r="G11" s="106" t="s">
        <v>6</v>
      </c>
      <c r="H11" s="106"/>
      <c r="I11" s="106"/>
    </row>
    <row r="12" spans="1:9" s="79" customFormat="1" ht="18.75" customHeight="1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s="6" customFormat="1" ht="15.75">
      <c r="A13" s="106"/>
      <c r="B13" s="106"/>
      <c r="C13" s="106"/>
      <c r="D13" s="106"/>
      <c r="E13" s="106"/>
      <c r="F13" s="106"/>
      <c r="G13" s="10">
        <v>2020</v>
      </c>
      <c r="H13" s="11">
        <v>2021</v>
      </c>
      <c r="I13" s="11">
        <v>2022</v>
      </c>
    </row>
    <row r="14" spans="1:9" ht="15.75">
      <c r="A14" s="12">
        <v>1</v>
      </c>
      <c r="B14" s="12">
        <f>A14+1</f>
        <v>2</v>
      </c>
      <c r="C14" s="12">
        <f aca="true" t="shared" si="0" ref="C14:I14">B14+1</f>
        <v>3</v>
      </c>
      <c r="D14" s="12">
        <f t="shared" si="0"/>
        <v>4</v>
      </c>
      <c r="E14" s="12">
        <f t="shared" si="0"/>
        <v>5</v>
      </c>
      <c r="F14" s="12">
        <f t="shared" si="0"/>
        <v>6</v>
      </c>
      <c r="G14" s="13">
        <f t="shared" si="0"/>
        <v>7</v>
      </c>
      <c r="H14" s="12">
        <f t="shared" si="0"/>
        <v>8</v>
      </c>
      <c r="I14" s="12">
        <f t="shared" si="0"/>
        <v>9</v>
      </c>
    </row>
    <row r="15" spans="1:9" s="7" customFormat="1" ht="18.75">
      <c r="A15" s="134" t="s">
        <v>7</v>
      </c>
      <c r="B15" s="134"/>
      <c r="C15" s="134"/>
      <c r="D15" s="134"/>
      <c r="E15" s="134"/>
      <c r="F15" s="134"/>
      <c r="G15" s="134"/>
      <c r="H15" s="134"/>
      <c r="I15" s="134"/>
    </row>
    <row r="16" spans="1:9" ht="31.5">
      <c r="A16" s="120" t="s">
        <v>8</v>
      </c>
      <c r="B16" s="15" t="s">
        <v>9</v>
      </c>
      <c r="C16" s="123" t="s">
        <v>10</v>
      </c>
      <c r="D16" s="123" t="s">
        <v>11</v>
      </c>
      <c r="E16" s="126" t="s">
        <v>119</v>
      </c>
      <c r="F16" s="80">
        <f>SUM(F17:F18)</f>
        <v>1328.52</v>
      </c>
      <c r="G16" s="81">
        <f>SUM(G17:G18)</f>
        <v>497.52</v>
      </c>
      <c r="H16" s="80">
        <f>SUM(H17:H18)</f>
        <v>300</v>
      </c>
      <c r="I16" s="82">
        <f>SUM(I17:I18)</f>
        <v>531</v>
      </c>
    </row>
    <row r="17" spans="1:9" ht="15.75">
      <c r="A17" s="121"/>
      <c r="B17" s="18" t="s">
        <v>12</v>
      </c>
      <c r="C17" s="124"/>
      <c r="D17" s="124"/>
      <c r="E17" s="127"/>
      <c r="F17" s="20">
        <f>SUM(G17:I17)</f>
        <v>663.02</v>
      </c>
      <c r="G17" s="21">
        <f>150+14+63.42+20.1</f>
        <v>247.52</v>
      </c>
      <c r="H17" s="20">
        <v>150</v>
      </c>
      <c r="I17" s="17">
        <v>265.5</v>
      </c>
    </row>
    <row r="18" spans="1:9" ht="31.5">
      <c r="A18" s="122"/>
      <c r="B18" s="23" t="s">
        <v>13</v>
      </c>
      <c r="C18" s="125"/>
      <c r="D18" s="125"/>
      <c r="E18" s="128"/>
      <c r="F18" s="25">
        <f>SUM(G18:I18)</f>
        <v>665.5</v>
      </c>
      <c r="G18" s="26">
        <v>250</v>
      </c>
      <c r="H18" s="25">
        <v>150</v>
      </c>
      <c r="I18" s="22">
        <v>265.5</v>
      </c>
    </row>
    <row r="19" spans="1:9" ht="47.25">
      <c r="A19" s="27" t="s">
        <v>14</v>
      </c>
      <c r="B19" s="28" t="s">
        <v>15</v>
      </c>
      <c r="C19" s="29" t="s">
        <v>16</v>
      </c>
      <c r="D19" s="29"/>
      <c r="E19" s="28"/>
      <c r="F19" s="30"/>
      <c r="G19" s="31"/>
      <c r="H19" s="30"/>
      <c r="I19" s="29"/>
    </row>
    <row r="20" spans="1:9" ht="78.75">
      <c r="A20" s="27" t="s">
        <v>17</v>
      </c>
      <c r="B20" s="29" t="s">
        <v>18</v>
      </c>
      <c r="C20" s="29" t="s">
        <v>10</v>
      </c>
      <c r="D20" s="29" t="s">
        <v>11</v>
      </c>
      <c r="E20" s="29" t="s">
        <v>119</v>
      </c>
      <c r="F20" s="83">
        <f>SUM(G20:I20)</f>
        <v>992.5999999999999</v>
      </c>
      <c r="G20" s="84">
        <f>310.2+0.7</f>
        <v>310.9</v>
      </c>
      <c r="H20" s="85">
        <v>310</v>
      </c>
      <c r="I20" s="83">
        <v>371.7</v>
      </c>
    </row>
    <row r="21" spans="1:9" ht="67.5" customHeight="1">
      <c r="A21" s="14">
        <v>4</v>
      </c>
      <c r="B21" s="16" t="s">
        <v>19</v>
      </c>
      <c r="C21" s="16" t="s">
        <v>10</v>
      </c>
      <c r="D21" s="16" t="s">
        <v>20</v>
      </c>
      <c r="E21" s="48"/>
      <c r="F21" s="48"/>
      <c r="G21" s="47"/>
      <c r="H21" s="48"/>
      <c r="I21" s="16"/>
    </row>
    <row r="22" spans="1:9" ht="110.25">
      <c r="A22" s="17"/>
      <c r="B22" s="19"/>
      <c r="C22" s="19"/>
      <c r="D22" s="19" t="s">
        <v>21</v>
      </c>
      <c r="E22" s="50"/>
      <c r="F22" s="50"/>
      <c r="G22" s="49"/>
      <c r="H22" s="50"/>
      <c r="I22" s="19"/>
    </row>
    <row r="23" spans="1:9" ht="63">
      <c r="A23" s="22"/>
      <c r="B23" s="24"/>
      <c r="C23" s="24"/>
      <c r="D23" s="24" t="s">
        <v>22</v>
      </c>
      <c r="E23" s="55"/>
      <c r="F23" s="55"/>
      <c r="G23" s="56"/>
      <c r="H23" s="55"/>
      <c r="I23" s="24"/>
    </row>
    <row r="24" spans="1:9" ht="78.75">
      <c r="A24" s="27">
        <v>5</v>
      </c>
      <c r="B24" s="29" t="s">
        <v>23</v>
      </c>
      <c r="C24" s="32" t="s">
        <v>10</v>
      </c>
      <c r="D24" s="29" t="s">
        <v>24</v>
      </c>
      <c r="E24" s="29" t="s">
        <v>25</v>
      </c>
      <c r="F24" s="30"/>
      <c r="G24" s="31"/>
      <c r="H24" s="30"/>
      <c r="I24" s="29"/>
    </row>
    <row r="25" spans="1:9" ht="110.25">
      <c r="A25" s="27">
        <v>6</v>
      </c>
      <c r="B25" s="29" t="s">
        <v>26</v>
      </c>
      <c r="C25" s="29" t="s">
        <v>27</v>
      </c>
      <c r="D25" s="29" t="s">
        <v>28</v>
      </c>
      <c r="E25" s="28"/>
      <c r="F25" s="32"/>
      <c r="G25" s="33"/>
      <c r="H25" s="32"/>
      <c r="I25" s="29"/>
    </row>
    <row r="26" spans="1:9" ht="69" customHeight="1">
      <c r="A26" s="27">
        <v>7</v>
      </c>
      <c r="B26" s="29" t="s">
        <v>29</v>
      </c>
      <c r="C26" s="29" t="s">
        <v>10</v>
      </c>
      <c r="D26" s="29" t="s">
        <v>11</v>
      </c>
      <c r="E26" s="29" t="s">
        <v>119</v>
      </c>
      <c r="F26" s="83">
        <f>SUM(G26:I26)</f>
        <v>61.5</v>
      </c>
      <c r="G26" s="84">
        <v>0</v>
      </c>
      <c r="H26" s="83">
        <v>0</v>
      </c>
      <c r="I26" s="83">
        <v>61.5</v>
      </c>
    </row>
    <row r="27" spans="1:9" ht="111" customHeight="1">
      <c r="A27" s="27">
        <v>8</v>
      </c>
      <c r="B27" s="29" t="s">
        <v>30</v>
      </c>
      <c r="C27" s="29" t="s">
        <v>10</v>
      </c>
      <c r="D27" s="29" t="s">
        <v>31</v>
      </c>
      <c r="E27" s="29"/>
      <c r="F27" s="30"/>
      <c r="G27" s="31"/>
      <c r="H27" s="30"/>
      <c r="I27" s="29"/>
    </row>
    <row r="28" spans="1:9" ht="94.5" customHeight="1">
      <c r="A28" s="27">
        <v>9</v>
      </c>
      <c r="B28" s="29" t="s">
        <v>32</v>
      </c>
      <c r="C28" s="32" t="s">
        <v>33</v>
      </c>
      <c r="D28" s="29" t="s">
        <v>28</v>
      </c>
      <c r="E28" s="28"/>
      <c r="F28" s="32"/>
      <c r="G28" s="33"/>
      <c r="H28" s="32"/>
      <c r="I28" s="32"/>
    </row>
    <row r="29" spans="1:9" ht="63">
      <c r="A29" s="27">
        <v>10</v>
      </c>
      <c r="B29" s="29" t="s">
        <v>34</v>
      </c>
      <c r="C29" s="32" t="s">
        <v>33</v>
      </c>
      <c r="D29" s="29" t="s">
        <v>35</v>
      </c>
      <c r="E29" s="30"/>
      <c r="F29" s="30"/>
      <c r="G29" s="31"/>
      <c r="H29" s="30"/>
      <c r="I29" s="32"/>
    </row>
    <row r="30" spans="1:9" ht="15.75">
      <c r="A30" s="116">
        <v>11</v>
      </c>
      <c r="B30" s="35" t="s">
        <v>36</v>
      </c>
      <c r="C30" s="107" t="s">
        <v>10</v>
      </c>
      <c r="D30" s="107" t="s">
        <v>11</v>
      </c>
      <c r="E30" s="107" t="s">
        <v>119</v>
      </c>
      <c r="F30" s="86">
        <f>SUM(F31:F32)</f>
        <v>770.5</v>
      </c>
      <c r="G30" s="87">
        <f>SUM(G31:G32)</f>
        <v>188.5</v>
      </c>
      <c r="H30" s="86">
        <f>SUM(H31:H32)</f>
        <v>281</v>
      </c>
      <c r="I30" s="86">
        <f>SUM(I31:I32)</f>
        <v>301</v>
      </c>
    </row>
    <row r="31" spans="1:9" ht="31.5">
      <c r="A31" s="117"/>
      <c r="B31" s="37" t="s">
        <v>37</v>
      </c>
      <c r="C31" s="108"/>
      <c r="D31" s="108"/>
      <c r="E31" s="108"/>
      <c r="F31" s="37">
        <f aca="true" t="shared" si="1" ref="F31:F41">SUM(G31:I31)</f>
        <v>51.4</v>
      </c>
      <c r="G31" s="38">
        <f>14+0.7</f>
        <v>14.7</v>
      </c>
      <c r="H31" s="39">
        <v>17.8</v>
      </c>
      <c r="I31" s="39">
        <v>18.9</v>
      </c>
    </row>
    <row r="32" spans="1:9" ht="47.25">
      <c r="A32" s="132"/>
      <c r="B32" s="40" t="s">
        <v>38</v>
      </c>
      <c r="C32" s="133"/>
      <c r="D32" s="133"/>
      <c r="E32" s="133"/>
      <c r="F32" s="40">
        <f t="shared" si="1"/>
        <v>719.1</v>
      </c>
      <c r="G32" s="41">
        <f>170.5+3.3</f>
        <v>173.8</v>
      </c>
      <c r="H32" s="42">
        <v>263.2</v>
      </c>
      <c r="I32" s="42">
        <v>282.1</v>
      </c>
    </row>
    <row r="33" spans="1:9" ht="47.25">
      <c r="A33" s="45">
        <v>12</v>
      </c>
      <c r="B33" s="46" t="s">
        <v>39</v>
      </c>
      <c r="C33" s="46" t="s">
        <v>33</v>
      </c>
      <c r="D33" s="46" t="s">
        <v>40</v>
      </c>
      <c r="E33" s="46" t="s">
        <v>119</v>
      </c>
      <c r="F33" s="88">
        <f t="shared" si="1"/>
        <v>372</v>
      </c>
      <c r="G33" s="89">
        <v>126</v>
      </c>
      <c r="H33" s="88">
        <v>120</v>
      </c>
      <c r="I33" s="88">
        <v>126</v>
      </c>
    </row>
    <row r="34" spans="1:9" ht="146.25" customHeight="1">
      <c r="A34" s="27">
        <v>13</v>
      </c>
      <c r="B34" s="28" t="s">
        <v>41</v>
      </c>
      <c r="C34" s="32" t="s">
        <v>10</v>
      </c>
      <c r="D34" s="29" t="s">
        <v>40</v>
      </c>
      <c r="E34" s="28" t="s">
        <v>119</v>
      </c>
      <c r="F34" s="85">
        <f t="shared" si="1"/>
        <v>2838</v>
      </c>
      <c r="G34" s="90">
        <v>1038</v>
      </c>
      <c r="H34" s="85">
        <v>1000</v>
      </c>
      <c r="I34" s="91">
        <v>800</v>
      </c>
    </row>
    <row r="35" spans="1:9" ht="78.75">
      <c r="A35" s="27">
        <v>14</v>
      </c>
      <c r="B35" s="29" t="s">
        <v>42</v>
      </c>
      <c r="C35" s="29" t="s">
        <v>33</v>
      </c>
      <c r="D35" s="29" t="s">
        <v>43</v>
      </c>
      <c r="E35" s="29" t="s">
        <v>119</v>
      </c>
      <c r="F35" s="83">
        <f t="shared" si="1"/>
        <v>93.30000000000001</v>
      </c>
      <c r="G35" s="90">
        <f>44.2-9.2</f>
        <v>35</v>
      </c>
      <c r="H35" s="83">
        <v>27.2</v>
      </c>
      <c r="I35" s="83">
        <v>31.1</v>
      </c>
    </row>
    <row r="36" spans="1:9" ht="78.75">
      <c r="A36" s="27">
        <v>15</v>
      </c>
      <c r="B36" s="29" t="s">
        <v>44</v>
      </c>
      <c r="C36" s="29" t="s">
        <v>10</v>
      </c>
      <c r="D36" s="29" t="s">
        <v>43</v>
      </c>
      <c r="E36" s="29" t="s">
        <v>119</v>
      </c>
      <c r="F36" s="83">
        <f t="shared" si="1"/>
        <v>73.80000000000001</v>
      </c>
      <c r="G36" s="84">
        <v>24.6</v>
      </c>
      <c r="H36" s="83">
        <v>24.6</v>
      </c>
      <c r="I36" s="83">
        <v>24.6</v>
      </c>
    </row>
    <row r="37" spans="1:9" ht="173.25">
      <c r="A37" s="27">
        <v>16</v>
      </c>
      <c r="B37" s="28" t="s">
        <v>45</v>
      </c>
      <c r="C37" s="29" t="s">
        <v>46</v>
      </c>
      <c r="D37" s="29" t="s">
        <v>43</v>
      </c>
      <c r="E37" s="29" t="s">
        <v>119</v>
      </c>
      <c r="F37" s="85">
        <f t="shared" si="1"/>
        <v>1198</v>
      </c>
      <c r="G37" s="92">
        <f>340+60</f>
        <v>400</v>
      </c>
      <c r="H37" s="85">
        <v>368</v>
      </c>
      <c r="I37" s="91">
        <v>430</v>
      </c>
    </row>
    <row r="38" spans="1:9" ht="78.75">
      <c r="A38" s="43">
        <v>17</v>
      </c>
      <c r="B38" s="29" t="s">
        <v>47</v>
      </c>
      <c r="C38" s="29" t="s">
        <v>10</v>
      </c>
      <c r="D38" s="29" t="s">
        <v>43</v>
      </c>
      <c r="E38" s="29" t="s">
        <v>119</v>
      </c>
      <c r="F38" s="85">
        <f t="shared" si="1"/>
        <v>1470</v>
      </c>
      <c r="G38" s="90">
        <f>360+30</f>
        <v>390</v>
      </c>
      <c r="H38" s="85">
        <v>480</v>
      </c>
      <c r="I38" s="85">
        <v>600</v>
      </c>
    </row>
    <row r="39" spans="1:9" ht="78.75">
      <c r="A39" s="27">
        <v>18</v>
      </c>
      <c r="B39" s="29" t="s">
        <v>48</v>
      </c>
      <c r="C39" s="29" t="s">
        <v>10</v>
      </c>
      <c r="D39" s="29" t="s">
        <v>43</v>
      </c>
      <c r="E39" s="29" t="s">
        <v>119</v>
      </c>
      <c r="F39" s="83">
        <f t="shared" si="1"/>
        <v>73.80000000000001</v>
      </c>
      <c r="G39" s="84">
        <v>24.6</v>
      </c>
      <c r="H39" s="83">
        <v>24.6</v>
      </c>
      <c r="I39" s="83">
        <v>24.6</v>
      </c>
    </row>
    <row r="40" spans="1:9" ht="78.75">
      <c r="A40" s="27">
        <v>19</v>
      </c>
      <c r="B40" s="29" t="s">
        <v>49</v>
      </c>
      <c r="C40" s="29" t="s">
        <v>10</v>
      </c>
      <c r="D40" s="29" t="s">
        <v>43</v>
      </c>
      <c r="E40" s="29" t="s">
        <v>119</v>
      </c>
      <c r="F40" s="83">
        <f t="shared" si="1"/>
        <v>1464.6</v>
      </c>
      <c r="G40" s="93">
        <f>606.8-116.2</f>
        <v>490.59999999999997</v>
      </c>
      <c r="H40" s="85">
        <v>428</v>
      </c>
      <c r="I40" s="91">
        <v>546</v>
      </c>
    </row>
    <row r="41" spans="1:9" ht="78.75">
      <c r="A41" s="27">
        <v>20</v>
      </c>
      <c r="B41" s="29" t="s">
        <v>112</v>
      </c>
      <c r="C41" s="29" t="s">
        <v>27</v>
      </c>
      <c r="D41" s="29" t="s">
        <v>43</v>
      </c>
      <c r="E41" s="29" t="s">
        <v>119</v>
      </c>
      <c r="F41" s="83">
        <f t="shared" si="1"/>
        <v>488.3</v>
      </c>
      <c r="G41" s="90">
        <v>64.8</v>
      </c>
      <c r="H41" s="85">
        <v>149.5</v>
      </c>
      <c r="I41" s="85">
        <v>274</v>
      </c>
    </row>
    <row r="42" spans="1:9" ht="173.25">
      <c r="A42" s="27">
        <v>21</v>
      </c>
      <c r="B42" s="29" t="s">
        <v>50</v>
      </c>
      <c r="C42" s="29" t="s">
        <v>27</v>
      </c>
      <c r="D42" s="29" t="s">
        <v>51</v>
      </c>
      <c r="E42" s="29"/>
      <c r="F42" s="29"/>
      <c r="G42" s="44"/>
      <c r="H42" s="29"/>
      <c r="I42" s="29"/>
    </row>
    <row r="43" spans="1:9" ht="94.5">
      <c r="A43" s="27">
        <v>22</v>
      </c>
      <c r="B43" s="29" t="s">
        <v>52</v>
      </c>
      <c r="C43" s="29" t="s">
        <v>27</v>
      </c>
      <c r="D43" s="29" t="s">
        <v>53</v>
      </c>
      <c r="E43" s="29" t="s">
        <v>119</v>
      </c>
      <c r="F43" s="83">
        <f>SUM(G43:I43)</f>
        <v>139.8</v>
      </c>
      <c r="G43" s="84">
        <v>49.5</v>
      </c>
      <c r="H43" s="83">
        <v>43.6</v>
      </c>
      <c r="I43" s="83">
        <v>46.7</v>
      </c>
    </row>
    <row r="44" spans="1:9" s="1" customFormat="1" ht="18.75">
      <c r="A44" s="134" t="s">
        <v>54</v>
      </c>
      <c r="B44" s="134"/>
      <c r="C44" s="134"/>
      <c r="D44" s="134"/>
      <c r="E44" s="134"/>
      <c r="F44" s="134"/>
      <c r="G44" s="134"/>
      <c r="H44" s="134"/>
      <c r="I44" s="134"/>
    </row>
    <row r="45" spans="1:9" ht="141.75">
      <c r="A45" s="27">
        <v>1</v>
      </c>
      <c r="B45" s="29" t="s">
        <v>55</v>
      </c>
      <c r="C45" s="29" t="s">
        <v>10</v>
      </c>
      <c r="D45" s="29" t="s">
        <v>56</v>
      </c>
      <c r="E45" s="30"/>
      <c r="F45" s="30"/>
      <c r="G45" s="31"/>
      <c r="H45" s="30"/>
      <c r="I45" s="29"/>
    </row>
    <row r="46" spans="1:9" ht="78.75">
      <c r="A46" s="27">
        <v>2</v>
      </c>
      <c r="B46" s="29" t="s">
        <v>113</v>
      </c>
      <c r="C46" s="29" t="s">
        <v>27</v>
      </c>
      <c r="D46" s="29" t="s">
        <v>43</v>
      </c>
      <c r="E46" s="29"/>
      <c r="F46" s="29"/>
      <c r="G46" s="33"/>
      <c r="H46" s="29"/>
      <c r="I46" s="32"/>
    </row>
    <row r="47" spans="1:9" ht="31.5">
      <c r="A47" s="14">
        <v>3</v>
      </c>
      <c r="B47" s="16" t="s">
        <v>57</v>
      </c>
      <c r="C47" s="113" t="s">
        <v>10</v>
      </c>
      <c r="D47" s="110" t="s">
        <v>11</v>
      </c>
      <c r="E47" s="16"/>
      <c r="F47" s="16"/>
      <c r="G47" s="47"/>
      <c r="H47" s="48"/>
      <c r="I47" s="16"/>
    </row>
    <row r="48" spans="1:9" ht="31.5">
      <c r="A48" s="17"/>
      <c r="B48" s="19" t="s">
        <v>58</v>
      </c>
      <c r="C48" s="114"/>
      <c r="D48" s="111"/>
      <c r="E48" s="19"/>
      <c r="F48" s="19"/>
      <c r="G48" s="49"/>
      <c r="H48" s="50"/>
      <c r="I48" s="19"/>
    </row>
    <row r="49" spans="1:9" ht="157.5">
      <c r="A49" s="17"/>
      <c r="B49" s="19" t="s">
        <v>59</v>
      </c>
      <c r="C49" s="114"/>
      <c r="D49" s="111"/>
      <c r="E49" s="51"/>
      <c r="F49" s="51"/>
      <c r="G49" s="52"/>
      <c r="H49" s="51"/>
      <c r="I49" s="51"/>
    </row>
    <row r="50" spans="1:9" ht="31.5">
      <c r="A50" s="22"/>
      <c r="B50" s="24" t="s">
        <v>60</v>
      </c>
      <c r="C50" s="115"/>
      <c r="D50" s="112"/>
      <c r="E50" s="53"/>
      <c r="F50" s="53"/>
      <c r="G50" s="54"/>
      <c r="H50" s="53"/>
      <c r="I50" s="53"/>
    </row>
    <row r="51" spans="1:9" ht="63">
      <c r="A51" s="27">
        <v>4</v>
      </c>
      <c r="B51" s="29" t="s">
        <v>61</v>
      </c>
      <c r="C51" s="29" t="s">
        <v>10</v>
      </c>
      <c r="D51" s="29" t="s">
        <v>62</v>
      </c>
      <c r="E51" s="29" t="s">
        <v>119</v>
      </c>
      <c r="F51" s="90">
        <f>SUM(G51:I51)</f>
        <v>597</v>
      </c>
      <c r="G51" s="90">
        <v>199</v>
      </c>
      <c r="H51" s="90">
        <v>199</v>
      </c>
      <c r="I51" s="90">
        <v>199</v>
      </c>
    </row>
    <row r="52" spans="1:9" s="1" customFormat="1" ht="18.75">
      <c r="A52" s="138" t="s">
        <v>63</v>
      </c>
      <c r="B52" s="138"/>
      <c r="C52" s="138"/>
      <c r="D52" s="138"/>
      <c r="E52" s="138"/>
      <c r="F52" s="138"/>
      <c r="G52" s="138"/>
      <c r="H52" s="138"/>
      <c r="I52" s="138"/>
    </row>
    <row r="53" spans="1:9" ht="94.5">
      <c r="A53" s="116">
        <v>1</v>
      </c>
      <c r="B53" s="35" t="s">
        <v>64</v>
      </c>
      <c r="C53" s="118" t="s">
        <v>10</v>
      </c>
      <c r="D53" s="107" t="s">
        <v>65</v>
      </c>
      <c r="E53" s="57"/>
      <c r="F53" s="57"/>
      <c r="G53" s="58"/>
      <c r="H53" s="57"/>
      <c r="I53" s="35"/>
    </row>
    <row r="54" spans="1:9" ht="12.75" customHeight="1">
      <c r="A54" s="117"/>
      <c r="B54" s="37" t="s">
        <v>66</v>
      </c>
      <c r="C54" s="119"/>
      <c r="D54" s="108"/>
      <c r="E54" s="59"/>
      <c r="F54" s="59"/>
      <c r="G54" s="60"/>
      <c r="H54" s="59"/>
      <c r="I54" s="37"/>
    </row>
    <row r="55" spans="1:9" ht="31.5">
      <c r="A55" s="117"/>
      <c r="B55" s="37" t="s">
        <v>67</v>
      </c>
      <c r="C55" s="119"/>
      <c r="D55" s="108"/>
      <c r="E55" s="59"/>
      <c r="F55" s="59"/>
      <c r="G55" s="60"/>
      <c r="H55" s="59"/>
      <c r="I55" s="37"/>
    </row>
    <row r="56" spans="1:9" ht="47.25">
      <c r="A56" s="139">
        <v>2</v>
      </c>
      <c r="B56" s="61" t="s">
        <v>68</v>
      </c>
      <c r="C56" s="129" t="s">
        <v>10</v>
      </c>
      <c r="D56" s="129" t="s">
        <v>35</v>
      </c>
      <c r="E56" s="130"/>
      <c r="F56" s="62"/>
      <c r="G56" s="63"/>
      <c r="H56" s="62"/>
      <c r="I56" s="61"/>
    </row>
    <row r="57" spans="1:9" ht="47.25">
      <c r="A57" s="117"/>
      <c r="B57" s="37" t="s">
        <v>69</v>
      </c>
      <c r="C57" s="108"/>
      <c r="D57" s="108"/>
      <c r="E57" s="131"/>
      <c r="F57" s="59"/>
      <c r="G57" s="60"/>
      <c r="H57" s="59"/>
      <c r="I57" s="37"/>
    </row>
    <row r="58" spans="1:9" ht="15.75">
      <c r="A58" s="14">
        <v>3</v>
      </c>
      <c r="B58" s="16" t="s">
        <v>70</v>
      </c>
      <c r="C58" s="110" t="s">
        <v>10</v>
      </c>
      <c r="D58" s="110" t="s">
        <v>11</v>
      </c>
      <c r="E58" s="110" t="s">
        <v>119</v>
      </c>
      <c r="F58" s="94">
        <f aca="true" t="shared" si="2" ref="F58:F63">SUM(G58:I58)</f>
        <v>8045.700000000001</v>
      </c>
      <c r="G58" s="95">
        <f>SUM(G59:G60)</f>
        <v>2287</v>
      </c>
      <c r="H58" s="94">
        <f>SUM(H59:H60)</f>
        <v>2385.5</v>
      </c>
      <c r="I58" s="94">
        <f>SUM(I59:I60)</f>
        <v>3373.2000000000003</v>
      </c>
    </row>
    <row r="59" spans="1:9" ht="63">
      <c r="A59" s="17"/>
      <c r="B59" s="19" t="s">
        <v>71</v>
      </c>
      <c r="C59" s="111"/>
      <c r="D59" s="111"/>
      <c r="E59" s="111"/>
      <c r="F59" s="64">
        <f t="shared" si="2"/>
        <v>7718.2</v>
      </c>
      <c r="G59" s="65">
        <f>2800-160.6-450</f>
        <v>2189.4</v>
      </c>
      <c r="H59" s="64">
        <v>2300</v>
      </c>
      <c r="I59" s="65">
        <v>3228.8</v>
      </c>
    </row>
    <row r="60" spans="1:9" ht="30.75" customHeight="1">
      <c r="A60" s="22"/>
      <c r="B60" s="24" t="s">
        <v>72</v>
      </c>
      <c r="C60" s="112"/>
      <c r="D60" s="112"/>
      <c r="E60" s="112"/>
      <c r="F60" s="66">
        <f t="shared" si="2"/>
        <v>327.5</v>
      </c>
      <c r="G60" s="67">
        <f>153-55.4</f>
        <v>97.6</v>
      </c>
      <c r="H60" s="66">
        <v>85.5</v>
      </c>
      <c r="I60" s="67">
        <v>144.4</v>
      </c>
    </row>
    <row r="61" spans="1:9" ht="78.75">
      <c r="A61" s="27">
        <v>4</v>
      </c>
      <c r="B61" s="28" t="s">
        <v>73</v>
      </c>
      <c r="C61" s="29" t="s">
        <v>10</v>
      </c>
      <c r="D61" s="29" t="s">
        <v>11</v>
      </c>
      <c r="E61" s="29" t="s">
        <v>119</v>
      </c>
      <c r="F61" s="96">
        <f t="shared" si="2"/>
        <v>69.4</v>
      </c>
      <c r="G61" s="93">
        <v>22.3</v>
      </c>
      <c r="H61" s="96">
        <v>21.4</v>
      </c>
      <c r="I61" s="93">
        <v>25.7</v>
      </c>
    </row>
    <row r="62" spans="1:9" ht="78.75">
      <c r="A62" s="27">
        <v>5</v>
      </c>
      <c r="B62" s="29" t="s">
        <v>74</v>
      </c>
      <c r="C62" s="29" t="s">
        <v>10</v>
      </c>
      <c r="D62" s="29" t="s">
        <v>11</v>
      </c>
      <c r="E62" s="29" t="s">
        <v>119</v>
      </c>
      <c r="F62" s="83">
        <f t="shared" si="2"/>
        <v>346.5</v>
      </c>
      <c r="G62" s="84">
        <f>155.4-33.1</f>
        <v>122.30000000000001</v>
      </c>
      <c r="H62" s="83">
        <v>96.8</v>
      </c>
      <c r="I62" s="84">
        <v>127.4</v>
      </c>
    </row>
    <row r="63" spans="1:9" ht="126">
      <c r="A63" s="43" t="s">
        <v>75</v>
      </c>
      <c r="B63" s="44" t="s">
        <v>76</v>
      </c>
      <c r="C63" s="44" t="s">
        <v>77</v>
      </c>
      <c r="D63" s="44" t="s">
        <v>78</v>
      </c>
      <c r="E63" s="44" t="s">
        <v>119</v>
      </c>
      <c r="F63" s="90">
        <f t="shared" si="2"/>
        <v>71.4</v>
      </c>
      <c r="G63" s="84">
        <v>71.4</v>
      </c>
      <c r="H63" s="29"/>
      <c r="I63" s="29"/>
    </row>
    <row r="64" spans="1:9" s="1" customFormat="1" ht="37.5" customHeight="1">
      <c r="A64" s="109" t="s">
        <v>79</v>
      </c>
      <c r="B64" s="109"/>
      <c r="C64" s="109"/>
      <c r="D64" s="109"/>
      <c r="E64" s="109"/>
      <c r="F64" s="109"/>
      <c r="G64" s="109"/>
      <c r="H64" s="109"/>
      <c r="I64" s="109"/>
    </row>
    <row r="65" spans="1:9" ht="63">
      <c r="A65" s="27">
        <v>1</v>
      </c>
      <c r="B65" s="29" t="s">
        <v>80</v>
      </c>
      <c r="C65" s="29" t="s">
        <v>10</v>
      </c>
      <c r="D65" s="29" t="s">
        <v>81</v>
      </c>
      <c r="E65" s="30"/>
      <c r="F65" s="30"/>
      <c r="G65" s="31"/>
      <c r="H65" s="30"/>
      <c r="I65" s="29"/>
    </row>
    <row r="66" spans="1:9" ht="63">
      <c r="A66" s="27">
        <v>2</v>
      </c>
      <c r="B66" s="29" t="s">
        <v>82</v>
      </c>
      <c r="C66" s="32" t="s">
        <v>33</v>
      </c>
      <c r="D66" s="68" t="s">
        <v>83</v>
      </c>
      <c r="E66" s="30"/>
      <c r="F66" s="30"/>
      <c r="G66" s="31"/>
      <c r="H66" s="30"/>
      <c r="I66" s="32"/>
    </row>
    <row r="67" spans="1:9" ht="63.75" customHeight="1">
      <c r="A67" s="27">
        <v>3</v>
      </c>
      <c r="B67" s="29" t="s">
        <v>84</v>
      </c>
      <c r="C67" s="29" t="s">
        <v>10</v>
      </c>
      <c r="D67" s="29" t="s">
        <v>85</v>
      </c>
      <c r="E67" s="29"/>
      <c r="F67" s="30"/>
      <c r="G67" s="31"/>
      <c r="H67" s="30"/>
      <c r="I67" s="29"/>
    </row>
    <row r="68" spans="1:9" ht="31.5">
      <c r="A68" s="34">
        <v>4</v>
      </c>
      <c r="B68" s="35" t="s">
        <v>86</v>
      </c>
      <c r="C68" s="35" t="s">
        <v>33</v>
      </c>
      <c r="D68" s="35"/>
      <c r="E68" s="107" t="s">
        <v>119</v>
      </c>
      <c r="F68" s="35"/>
      <c r="G68" s="69"/>
      <c r="H68" s="35"/>
      <c r="I68" s="35"/>
    </row>
    <row r="69" spans="1:9" ht="78.75">
      <c r="A69" s="36"/>
      <c r="B69" s="37" t="s">
        <v>87</v>
      </c>
      <c r="C69" s="37"/>
      <c r="D69" s="37" t="s">
        <v>85</v>
      </c>
      <c r="E69" s="108"/>
      <c r="F69" s="37"/>
      <c r="G69" s="70"/>
      <c r="H69" s="37"/>
      <c r="I69" s="37"/>
    </row>
    <row r="70" spans="1:9" ht="50.25" customHeight="1">
      <c r="A70" s="36"/>
      <c r="B70" s="37" t="s">
        <v>88</v>
      </c>
      <c r="C70" s="37"/>
      <c r="D70" s="37" t="s">
        <v>89</v>
      </c>
      <c r="E70" s="108"/>
      <c r="F70" s="37"/>
      <c r="G70" s="70"/>
      <c r="H70" s="37"/>
      <c r="I70" s="37"/>
    </row>
    <row r="71" spans="1:9" ht="157.5">
      <c r="A71" s="36"/>
      <c r="B71" s="37" t="s">
        <v>90</v>
      </c>
      <c r="C71" s="37"/>
      <c r="D71" s="37" t="s">
        <v>11</v>
      </c>
      <c r="E71" s="108"/>
      <c r="F71" s="37"/>
      <c r="G71" s="70"/>
      <c r="H71" s="37"/>
      <c r="I71" s="37"/>
    </row>
    <row r="72" spans="1:9" ht="63">
      <c r="A72" s="36"/>
      <c r="B72" s="37" t="s">
        <v>91</v>
      </c>
      <c r="C72" s="37"/>
      <c r="D72" s="37" t="s">
        <v>92</v>
      </c>
      <c r="E72" s="108"/>
      <c r="F72" s="37"/>
      <c r="G72" s="70"/>
      <c r="H72" s="37"/>
      <c r="I72" s="37"/>
    </row>
    <row r="73" spans="1:9" ht="110.25">
      <c r="A73" s="43" t="s">
        <v>93</v>
      </c>
      <c r="B73" s="44" t="s">
        <v>94</v>
      </c>
      <c r="C73" s="44" t="s">
        <v>95</v>
      </c>
      <c r="D73" s="44" t="s">
        <v>96</v>
      </c>
      <c r="E73" s="44" t="s">
        <v>119</v>
      </c>
      <c r="F73" s="97">
        <f>SUM(G73:I73)</f>
        <v>3.700000000000003</v>
      </c>
      <c r="G73" s="97">
        <f>50-46.3</f>
        <v>3.700000000000003</v>
      </c>
      <c r="H73" s="97"/>
      <c r="I73" s="97"/>
    </row>
    <row r="74" spans="1:9" s="1" customFormat="1" ht="18.75">
      <c r="A74" s="134" t="s">
        <v>97</v>
      </c>
      <c r="B74" s="134"/>
      <c r="C74" s="134"/>
      <c r="D74" s="134"/>
      <c r="E74" s="134"/>
      <c r="F74" s="134"/>
      <c r="G74" s="134"/>
      <c r="H74" s="134"/>
      <c r="I74" s="134"/>
    </row>
    <row r="75" spans="1:9" ht="128.25" customHeight="1">
      <c r="A75" s="27">
        <v>1</v>
      </c>
      <c r="B75" s="29" t="s">
        <v>98</v>
      </c>
      <c r="C75" s="32" t="s">
        <v>10</v>
      </c>
      <c r="D75" s="29" t="s">
        <v>99</v>
      </c>
      <c r="E75" s="30"/>
      <c r="F75" s="71"/>
      <c r="G75" s="72"/>
      <c r="H75" s="73"/>
      <c r="I75" s="73"/>
    </row>
    <row r="76" spans="1:9" s="74" customFormat="1" ht="36.75" customHeight="1">
      <c r="A76" s="109" t="s">
        <v>100</v>
      </c>
      <c r="B76" s="109"/>
      <c r="C76" s="109"/>
      <c r="D76" s="109"/>
      <c r="E76" s="109"/>
      <c r="F76" s="109"/>
      <c r="G76" s="109"/>
      <c r="H76" s="109"/>
      <c r="I76" s="109"/>
    </row>
    <row r="77" spans="1:9" ht="110.25">
      <c r="A77" s="27">
        <v>1</v>
      </c>
      <c r="B77" s="29" t="s">
        <v>101</v>
      </c>
      <c r="C77" s="29" t="s">
        <v>102</v>
      </c>
      <c r="D77" s="29" t="s">
        <v>28</v>
      </c>
      <c r="E77" s="29" t="s">
        <v>119</v>
      </c>
      <c r="F77" s="97">
        <f>SUM(G77:I77)</f>
        <v>49.9</v>
      </c>
      <c r="G77" s="97">
        <v>49.9</v>
      </c>
      <c r="H77" s="97"/>
      <c r="I77" s="97"/>
    </row>
    <row r="78" spans="1:9" ht="110.25">
      <c r="A78" s="27">
        <v>2</v>
      </c>
      <c r="B78" s="29" t="s">
        <v>115</v>
      </c>
      <c r="C78" s="29" t="s">
        <v>102</v>
      </c>
      <c r="D78" s="29" t="s">
        <v>28</v>
      </c>
      <c r="E78" s="29" t="s">
        <v>119</v>
      </c>
      <c r="F78" s="98">
        <f>SUM(G78:I78)</f>
        <v>49.96</v>
      </c>
      <c r="G78" s="98">
        <v>49.96</v>
      </c>
      <c r="H78" s="97"/>
      <c r="I78" s="97"/>
    </row>
    <row r="79" spans="1:9" s="1" customFormat="1" ht="18.75">
      <c r="A79" s="134" t="s">
        <v>103</v>
      </c>
      <c r="B79" s="134"/>
      <c r="C79" s="134"/>
      <c r="D79" s="134"/>
      <c r="E79" s="134"/>
      <c r="F79" s="134"/>
      <c r="G79" s="134"/>
      <c r="H79" s="134"/>
      <c r="I79" s="134"/>
    </row>
    <row r="80" spans="1:9" ht="110.25">
      <c r="A80" s="27">
        <v>1</v>
      </c>
      <c r="B80" s="29" t="s">
        <v>104</v>
      </c>
      <c r="C80" s="29" t="s">
        <v>105</v>
      </c>
      <c r="D80" s="29" t="s">
        <v>28</v>
      </c>
      <c r="E80" s="29" t="s">
        <v>120</v>
      </c>
      <c r="F80" s="97">
        <f>SUM(G80:I80)</f>
        <v>1500</v>
      </c>
      <c r="G80" s="97"/>
      <c r="H80" s="97">
        <v>1500</v>
      </c>
      <c r="I80" s="97"/>
    </row>
    <row r="81" spans="1:9" ht="63">
      <c r="A81" s="27">
        <v>2</v>
      </c>
      <c r="B81" s="29" t="s">
        <v>106</v>
      </c>
      <c r="C81" s="29" t="s">
        <v>105</v>
      </c>
      <c r="D81" s="29" t="s">
        <v>107</v>
      </c>
      <c r="E81" s="29" t="s">
        <v>120</v>
      </c>
      <c r="F81" s="97">
        <f>SUM(G81:I81)</f>
        <v>11</v>
      </c>
      <c r="G81" s="97"/>
      <c r="H81" s="97">
        <v>11</v>
      </c>
      <c r="I81" s="97"/>
    </row>
    <row r="82" spans="1:9" ht="315">
      <c r="A82" s="27">
        <v>3</v>
      </c>
      <c r="B82" s="29" t="s">
        <v>116</v>
      </c>
      <c r="C82" s="29" t="s">
        <v>77</v>
      </c>
      <c r="D82" s="29" t="s">
        <v>96</v>
      </c>
      <c r="E82" s="29" t="s">
        <v>120</v>
      </c>
      <c r="F82" s="97">
        <f>SUM(G82:I82)</f>
        <v>742.4</v>
      </c>
      <c r="G82" s="97">
        <v>742.4</v>
      </c>
      <c r="H82" s="97"/>
      <c r="I82" s="97"/>
    </row>
    <row r="83" spans="1:9" ht="90.75" customHeight="1">
      <c r="A83" s="105">
        <v>4</v>
      </c>
      <c r="B83" s="29" t="s">
        <v>117</v>
      </c>
      <c r="C83" s="29" t="s">
        <v>118</v>
      </c>
      <c r="D83" s="29" t="s">
        <v>96</v>
      </c>
      <c r="E83" s="29" t="s">
        <v>119</v>
      </c>
      <c r="F83" s="97">
        <f>SUM(G83:I83)</f>
        <v>82.8</v>
      </c>
      <c r="G83" s="97"/>
      <c r="H83" s="97">
        <v>29.5</v>
      </c>
      <c r="I83" s="97">
        <v>53.3</v>
      </c>
    </row>
    <row r="84" spans="1:9" s="1" customFormat="1" ht="18.75">
      <c r="A84" s="135" t="s">
        <v>108</v>
      </c>
      <c r="B84" s="135"/>
      <c r="C84" s="75"/>
      <c r="D84" s="76"/>
      <c r="E84" s="77"/>
      <c r="F84" s="101">
        <f>F62+F61+F58+F51+F43+F41+F40+F39+F38+F37+F36+F35+F34+F33+F30+F26+F20+F16+F73+F63+F77+F78+F80+F81+F82+F83</f>
        <v>22934.48</v>
      </c>
      <c r="G84" s="101">
        <f>G62+G61+G58+G51+G43+G41+G40+G39+G38+G37+G36+G35+G34+G33+G30+G26+G20+G16+G73+G63+G77+G78+G80+G81+G82+G83</f>
        <v>7187.979999999998</v>
      </c>
      <c r="H84" s="101">
        <f>H62+H61+H58+H51+H43+H41+H40+H39+H38+H37+H36+H35+H34+H33+H30+H26+H20+H16+H73+H63+H77+H78+H80+H81+H82+H83</f>
        <v>7799.7</v>
      </c>
      <c r="I84" s="101">
        <f>I62+I61+I58+I51+I43+I41+I40+I39+I38+I37+I36+I35+I34+I33+I30+I26+I20+I16+I73+I63+I77+I78+I80+I81+I82+I83</f>
        <v>7946.800000000001</v>
      </c>
    </row>
    <row r="85" spans="1:9" ht="15">
      <c r="A85" s="3" t="s">
        <v>121</v>
      </c>
      <c r="F85" s="5"/>
      <c r="G85" s="8"/>
      <c r="H85" s="5"/>
      <c r="I85" s="5"/>
    </row>
    <row r="86" spans="6:9" s="102" customFormat="1" ht="45" customHeight="1">
      <c r="F86" s="103"/>
      <c r="G86" s="103"/>
      <c r="H86" s="103"/>
      <c r="I86" s="104"/>
    </row>
    <row r="87" ht="15">
      <c r="F87" s="9"/>
    </row>
  </sheetData>
  <sheetProtection/>
  <mergeCells count="38">
    <mergeCell ref="A76:I76"/>
    <mergeCell ref="A79:I79"/>
    <mergeCell ref="A84:B84"/>
    <mergeCell ref="A8:I8"/>
    <mergeCell ref="A9:I9"/>
    <mergeCell ref="A52:I52"/>
    <mergeCell ref="A44:I44"/>
    <mergeCell ref="A15:I15"/>
    <mergeCell ref="A74:I74"/>
    <mergeCell ref="A56:A57"/>
    <mergeCell ref="C56:C57"/>
    <mergeCell ref="D56:D57"/>
    <mergeCell ref="E56:E57"/>
    <mergeCell ref="A30:A32"/>
    <mergeCell ref="C30:C32"/>
    <mergeCell ref="D30:D32"/>
    <mergeCell ref="E30:E32"/>
    <mergeCell ref="D53:D55"/>
    <mergeCell ref="E11:E13"/>
    <mergeCell ref="F11:F13"/>
    <mergeCell ref="G11:I12"/>
    <mergeCell ref="A16:A18"/>
    <mergeCell ref="C16:C18"/>
    <mergeCell ref="D16:D18"/>
    <mergeCell ref="E16:E18"/>
    <mergeCell ref="A11:A13"/>
    <mergeCell ref="B11:B13"/>
    <mergeCell ref="C11:C13"/>
    <mergeCell ref="D11:D13"/>
    <mergeCell ref="E68:E72"/>
    <mergeCell ref="A64:I64"/>
    <mergeCell ref="C58:C60"/>
    <mergeCell ref="D58:D60"/>
    <mergeCell ref="E58:E60"/>
    <mergeCell ref="C47:C50"/>
    <mergeCell ref="D47:D50"/>
    <mergeCell ref="A53:A55"/>
    <mergeCell ref="C53:C5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Пользователь Windows</cp:lastModifiedBy>
  <cp:lastPrinted>2020-12-14T08:16:06Z</cp:lastPrinted>
  <dcterms:created xsi:type="dcterms:W3CDTF">2020-11-23T08:22:02Z</dcterms:created>
  <dcterms:modified xsi:type="dcterms:W3CDTF">2020-12-14T08:18:56Z</dcterms:modified>
  <cp:category/>
  <cp:version/>
  <cp:contentType/>
  <cp:contentStatus/>
</cp:coreProperties>
</file>